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060"/>
  </bookViews>
  <sheets>
    <sheet name="汇总" sheetId="5" r:id="rId1"/>
  </sheets>
  <definedNames>
    <definedName name="_xlnm._FilterDatabase" localSheetId="0" hidden="1">汇总!$A$1:$W$91</definedName>
    <definedName name="_xlnm.Print_Titles" localSheetId="0">汇总!$1:$4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E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</commentList>
</comments>
</file>

<file path=xl/sharedStrings.xml><?xml version="1.0" encoding="utf-8"?>
<sst xmlns="http://schemas.openxmlformats.org/spreadsheetml/2006/main" count="265" uniqueCount="193">
  <si>
    <t>沁源县2025年财政衔接补助资金安排明细表</t>
  </si>
  <si>
    <t>序号</t>
  </si>
  <si>
    <t>资金分配发文编号</t>
  </si>
  <si>
    <t>使用单位</t>
  </si>
  <si>
    <t>项目名称</t>
  </si>
  <si>
    <t>主要建设任务及内容</t>
  </si>
  <si>
    <t>实施主体</t>
  </si>
  <si>
    <t>实施地点</t>
  </si>
  <si>
    <t>资金来源及规模（万元）</t>
  </si>
  <si>
    <t>资金支付进度（万元）</t>
  </si>
  <si>
    <t>资金支付比例</t>
  </si>
  <si>
    <t>类型</t>
  </si>
  <si>
    <t>总额</t>
  </si>
  <si>
    <t>中央</t>
  </si>
  <si>
    <t>省</t>
  </si>
  <si>
    <t>市</t>
  </si>
  <si>
    <t>县</t>
  </si>
  <si>
    <t>总比例</t>
  </si>
  <si>
    <t>合计</t>
  </si>
  <si>
    <t>晋财农【2025】32号</t>
  </si>
  <si>
    <t>农业农村局
沁财农（2025）22号</t>
  </si>
  <si>
    <t>韩洪乡王璧村基础设施建设</t>
  </si>
  <si>
    <t>沁源县农村集体经济发展有限公司党参产业项目</t>
  </si>
  <si>
    <t>晋财农
【2024】111号</t>
  </si>
  <si>
    <t>农业农村局
（乡村振兴局）</t>
  </si>
  <si>
    <t>朱鹤沟村香菇大棚二期（208万元）</t>
  </si>
  <si>
    <t>永兴和集体发展有限公司</t>
  </si>
  <si>
    <t>郭道镇朱鹤沟村</t>
  </si>
  <si>
    <t>草莓育苗四期项目</t>
  </si>
  <si>
    <t>霍登农村集体经济发展有限公司</t>
  </si>
  <si>
    <t>法中乡董家村、支角村</t>
  </si>
  <si>
    <t>食用菌大棚建设项目（第三期））</t>
  </si>
  <si>
    <t>沁源县新农农村集体经济发展有限公司</t>
  </si>
  <si>
    <t>韩洪定湖村</t>
  </si>
  <si>
    <t>沁源县赤河菇业有限公司香菇四季大棚建设项目</t>
  </si>
  <si>
    <t>姚壁村股份经济合作社</t>
  </si>
  <si>
    <t>赤石桥乡姚壁村</t>
  </si>
  <si>
    <t>孔家坡村全村道路铺油项目</t>
  </si>
  <si>
    <t>孔家坡村民委员</t>
  </si>
  <si>
    <t>沁河镇孔家坡村</t>
  </si>
  <si>
    <t>城南村街巷硬化建设项目</t>
  </si>
  <si>
    <t>城南村民委员</t>
  </si>
  <si>
    <t>沁河镇城南村</t>
  </si>
  <si>
    <t>垣上村街道巷路面铺油</t>
  </si>
  <si>
    <t>垣上村民委员</t>
  </si>
  <si>
    <t>沁河镇垣上村</t>
  </si>
  <si>
    <t>兴盛村街巷改造项目</t>
  </si>
  <si>
    <t>兴盛村民委员会</t>
  </si>
  <si>
    <t>郭道镇兴盛村</t>
  </si>
  <si>
    <t>秦家庄村道路改造项目</t>
  </si>
  <si>
    <t>秦家庄村民委员会</t>
  </si>
  <si>
    <t>郭道镇秦家庄村</t>
  </si>
  <si>
    <t>景凤村街巷硬化改造项目</t>
  </si>
  <si>
    <t>景凤村民委员会</t>
  </si>
  <si>
    <t>景凤镇景凤村</t>
  </si>
  <si>
    <t>汝家庄村街巷硬化项目</t>
  </si>
  <si>
    <t>汝家村民委员会</t>
  </si>
  <si>
    <t>景凤镇汝家村</t>
  </si>
  <si>
    <t>乌木村护村护地坝工程</t>
  </si>
  <si>
    <t>乌木村民委员会</t>
  </si>
  <si>
    <t>中峪乡乌木村</t>
  </si>
  <si>
    <t>才子坪村护河坝修建项目</t>
  </si>
  <si>
    <t>才子坪村民委员会</t>
  </si>
  <si>
    <t>聪子峪乡才子坪村</t>
  </si>
  <si>
    <t>土岭底村后山护坡砌筑工程项目</t>
  </si>
  <si>
    <t>土岭底村民委员会</t>
  </si>
  <si>
    <t>聪子峪乡土岭底村</t>
  </si>
  <si>
    <t>桑凹村街巷硬化项目</t>
  </si>
  <si>
    <t>桑凹村民委员会</t>
  </si>
  <si>
    <t>法中乡桑凹村</t>
  </si>
  <si>
    <t>程壁村污水官网改造后路面恢复项目</t>
  </si>
  <si>
    <t>程壁村民委员会</t>
  </si>
  <si>
    <t>韩洪乡程壁村</t>
  </si>
  <si>
    <t>石台村自来水管网改造后路面恢复项目</t>
  </si>
  <si>
    <t>石台村民委员会</t>
  </si>
  <si>
    <t>韩洪乡石台村</t>
  </si>
  <si>
    <t>北沟村河坝和村内护坡工程</t>
  </si>
  <si>
    <t>北沟村民委员会</t>
  </si>
  <si>
    <t>灵空山镇北沟村</t>
  </si>
  <si>
    <t>铁水沟村基础设施建设项目</t>
  </si>
  <si>
    <t>铁水沟村民委员会</t>
  </si>
  <si>
    <t>王和镇铁水沟村</t>
  </si>
  <si>
    <t>大栅村基础设施建设项目</t>
  </si>
  <si>
    <t>大栅村民委员会</t>
  </si>
  <si>
    <t>王和镇大栅村</t>
  </si>
  <si>
    <t>箭杆村基础设施完善项目</t>
  </si>
  <si>
    <t>箭杆村民委员会</t>
  </si>
  <si>
    <t>赤石桥乡箭杆村</t>
  </si>
  <si>
    <t>新毅村自来水管网改造破损路面修复工程</t>
  </si>
  <si>
    <t>新毅村民委员会</t>
  </si>
  <si>
    <t>交口乡新毅村</t>
  </si>
  <si>
    <t>交口村街巷硬化及环境治理项目</t>
  </si>
  <si>
    <t>交口村民委员会</t>
  </si>
  <si>
    <t>交口乡交口村</t>
  </si>
  <si>
    <t>香菇大棚种植项目</t>
  </si>
  <si>
    <t>项目管理费</t>
  </si>
  <si>
    <t>农业农村局</t>
  </si>
  <si>
    <t>县委组织部</t>
  </si>
  <si>
    <t>扶持发展新型农村集体经济</t>
  </si>
  <si>
    <t>10个新型农村集体经济项目</t>
  </si>
  <si>
    <t>晋财农【2024】119号</t>
  </si>
  <si>
    <t>沁源县美景农村集体经济发展有限公司</t>
  </si>
  <si>
    <t>景凤镇红源村</t>
  </si>
  <si>
    <t>黎和村水果玉米加工车间装修项目</t>
  </si>
  <si>
    <t>黎和村股份经济合作社</t>
  </si>
  <si>
    <t>景凤镇黎和村</t>
  </si>
  <si>
    <t>寓仁村农机服务项目</t>
  </si>
  <si>
    <t>寓仁村股份经济合作社</t>
  </si>
  <si>
    <t>灵空山镇寓仁村</t>
  </si>
  <si>
    <t>西阳城村进村公路铺油改造项目</t>
  </si>
  <si>
    <t>西阳城村民委员</t>
  </si>
  <si>
    <t>郭道镇西阳城村</t>
  </si>
  <si>
    <t>脱贫户小额信贷贴息</t>
  </si>
  <si>
    <t>雨露计划</t>
  </si>
  <si>
    <t>马铃薯种植</t>
  </si>
  <si>
    <t>人社局沁财农（2025）58-1号</t>
  </si>
  <si>
    <t>脱贫劳动力外出务工就业稳岗补贴</t>
  </si>
  <si>
    <t>人社局</t>
  </si>
  <si>
    <t>晋财农【2025】31号</t>
  </si>
  <si>
    <t>农业农村局
沁财农（2025）23号</t>
  </si>
  <si>
    <t>王陶镇花坡村街巷硬化工程</t>
  </si>
  <si>
    <t>王和镇南坪村街巷铺油工程</t>
  </si>
  <si>
    <t>郭道镇前兴稍村村通道路及村庄整治</t>
  </si>
  <si>
    <t>晋财建【2024】256号</t>
  </si>
  <si>
    <t>县发改局</t>
  </si>
  <si>
    <t>沁源县中峪乡龙头村街巷硬化及护坡以工代赈项目</t>
  </si>
  <si>
    <t>中峪乡人民政府</t>
  </si>
  <si>
    <t>中峪乡龙头村</t>
  </si>
  <si>
    <t>晋财建【2025】44号</t>
  </si>
  <si>
    <t>沁河镇牧花园村街巷改造及挡土墙以工代赈项目</t>
  </si>
  <si>
    <t>沁河镇人民政府</t>
  </si>
  <si>
    <t>长财农
【2025】13号</t>
  </si>
  <si>
    <t>农产品加工优势产业集群</t>
  </si>
  <si>
    <t>山西沁丰生物科技有限公司70万元，沁源县玉水生态农业有限公司40万元，沁源县城南坤泰乳业有限公司30万元，沁源县业烜养殖有限公司15万元</t>
  </si>
  <si>
    <t>农业农村局沁财农〔2025〕10号</t>
  </si>
  <si>
    <t>发展壮大村集体经济资金</t>
  </si>
  <si>
    <t>牧花园村股份经济合作社50万，水泉村股份经济合作社50万，东阳城村股份经济合作社50万，洪林村股份经济合作社50万，涧崖底村股份经济合作社50万</t>
  </si>
  <si>
    <t>长财建一【2025】28号</t>
  </si>
  <si>
    <t>交通局</t>
  </si>
  <si>
    <t>段家庄-程壁道路改造工程</t>
  </si>
  <si>
    <t>郭道镇、韩洪乡</t>
  </si>
  <si>
    <t>长财农【2025】28号</t>
  </si>
  <si>
    <t>农业农村局沁财农〔2025〕21号</t>
  </si>
  <si>
    <t>一产高质量发展补贴资金</t>
  </si>
  <si>
    <t>现代农业发展中心</t>
  </si>
  <si>
    <t>长财农
【2025】21号</t>
  </si>
  <si>
    <t>农业农村局沁财农〔2025〕16号</t>
  </si>
  <si>
    <t>玉米节水增产业技术示范</t>
  </si>
  <si>
    <t>果蔬产业标准化园区</t>
  </si>
  <si>
    <t>区域农机服务中心培育(有机旱作农业)</t>
  </si>
  <si>
    <t>沁财农（2025）17号沁财农（2025）1号(现代农业发展中心1033.757万元)</t>
  </si>
  <si>
    <t>中药材种植</t>
  </si>
  <si>
    <t>12个乡镇</t>
  </si>
  <si>
    <t>中药材育苗</t>
  </si>
  <si>
    <t>草莓种植（育苗）</t>
  </si>
  <si>
    <t>4个乡镇</t>
  </si>
  <si>
    <t>大豆玉米带状复合种植</t>
  </si>
  <si>
    <t>蔬菜种植</t>
  </si>
  <si>
    <t>小杂粮种植</t>
  </si>
  <si>
    <t>食用菌种植</t>
  </si>
  <si>
    <t>马铃薯原种繁殖</t>
  </si>
  <si>
    <t>鲜食玉米</t>
  </si>
  <si>
    <t>“双减”基地建设</t>
  </si>
  <si>
    <t>机械化
青贮作业</t>
  </si>
  <si>
    <t>机械化
黄贮作业</t>
  </si>
  <si>
    <t>机械化
深耕作业</t>
  </si>
  <si>
    <t>撂荒地复耕复种</t>
  </si>
  <si>
    <t>设施大棚建设</t>
  </si>
  <si>
    <t>农产品品牌推介展销</t>
  </si>
  <si>
    <t>冷藏保鲜设施</t>
  </si>
  <si>
    <t>烘干房补贴</t>
  </si>
  <si>
    <t>回收利用（农药包装废弃物回收）</t>
  </si>
  <si>
    <t>回收利用（废旧农膜回收）</t>
  </si>
  <si>
    <t>“千万工程”建设</t>
  </si>
  <si>
    <t>4个精品示范村</t>
  </si>
  <si>
    <t>农业农村局（乡村振兴局）</t>
  </si>
  <si>
    <t>脱贫劳动力“外出务工”一次性交通补贴</t>
  </si>
  <si>
    <t>圈舍建议</t>
  </si>
  <si>
    <t>企业</t>
  </si>
  <si>
    <t>畜禽引进</t>
  </si>
  <si>
    <t>企业（引进能繁母牛）</t>
  </si>
  <si>
    <t>企业（引进能繁母羊）</t>
  </si>
  <si>
    <t>青（黄）贮饲料</t>
  </si>
  <si>
    <t>林草局</t>
  </si>
  <si>
    <t>林下中药材种植补助项目</t>
  </si>
  <si>
    <t>林麝养殖标准化圈舍建设补助项目</t>
  </si>
  <si>
    <t>林下资源利用设备购置补贴</t>
  </si>
  <si>
    <t>法中乡政府</t>
  </si>
  <si>
    <t>法中村2025年“千万工程”精品示范村资金</t>
  </si>
  <si>
    <t>董家村2025年“千万工程”精品示范村资金</t>
  </si>
  <si>
    <t>沁源镇政府</t>
  </si>
  <si>
    <t>麻巷村2025年“千万工程”精品示范村资金</t>
  </si>
  <si>
    <t>交口乡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</si>
</sst>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0_ "/>
    <numFmt numFmtId="179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1"/>
      <color theme="1"/>
      <name val="黑体"/>
      <charset val="134"/>
    </font>
    <font>
      <sz val="9"/>
      <name val="黑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2"/>
      <color theme="1"/>
      <name val="方正小标宋简体"/>
      <charset val="134"/>
    </font>
    <font>
      <sz val="11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9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2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50" applyFont="1" applyFill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49" applyFont="1" applyFill="1" applyBorder="1" applyAlignment="1">
      <alignment horizontal="center" vertical="center" wrapText="1"/>
    </xf>
    <xf numFmtId="176" fontId="2" fillId="2" borderId="0" xfId="50" applyNumberFormat="1" applyFont="1" applyFill="1" applyAlignment="1">
      <alignment horizontal="center" vertical="center"/>
    </xf>
    <xf numFmtId="176" fontId="2" fillId="0" borderId="0" xfId="50" applyNumberFormat="1" applyFont="1" applyFill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 wrapText="1"/>
    </xf>
    <xf numFmtId="176" fontId="4" fillId="2" borderId="1" xfId="5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31" fontId="7" fillId="0" borderId="0" xfId="50" applyNumberFormat="1" applyFont="1" applyFill="1" applyAlignment="1">
      <alignment horizontal="center" vertical="center"/>
    </xf>
    <xf numFmtId="0" fontId="7" fillId="0" borderId="0" xfId="50" applyFont="1" applyFill="1" applyAlignment="1">
      <alignment horizontal="center" vertical="center"/>
    </xf>
    <xf numFmtId="176" fontId="8" fillId="0" borderId="0" xfId="50" applyNumberFormat="1" applyFont="1" applyFill="1" applyAlignment="1">
      <alignment horizontal="center" vertical="center"/>
    </xf>
    <xf numFmtId="177" fontId="3" fillId="0" borderId="1" xfId="5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177" fontId="4" fillId="0" borderId="1" xfId="50" applyNumberFormat="1" applyFont="1" applyFill="1" applyBorder="1" applyAlignment="1">
      <alignment horizontal="center" vertical="center" wrapText="1"/>
    </xf>
    <xf numFmtId="178" fontId="4" fillId="0" borderId="1" xfId="5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2" fillId="2" borderId="0" xfId="50" applyFont="1" applyFill="1" applyAlignment="1">
      <alignment horizontal="center" vertical="center"/>
    </xf>
    <xf numFmtId="179" fontId="8" fillId="2" borderId="0" xfId="50" applyNumberFormat="1" applyFont="1" applyFill="1" applyAlignment="1">
      <alignment horizontal="center" vertical="center"/>
    </xf>
    <xf numFmtId="177" fontId="3" fillId="2" borderId="4" xfId="50" applyNumberFormat="1" applyFont="1" applyFill="1" applyBorder="1" applyAlignment="1">
      <alignment horizontal="center" vertical="center" wrapText="1"/>
    </xf>
    <xf numFmtId="177" fontId="3" fillId="0" borderId="5" xfId="50" applyNumberFormat="1" applyFont="1" applyFill="1" applyBorder="1" applyAlignment="1">
      <alignment horizontal="center" vertical="center" wrapText="1"/>
    </xf>
    <xf numFmtId="177" fontId="3" fillId="2" borderId="1" xfId="5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7" fontId="3" fillId="0" borderId="6" xfId="50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 applyProtection="1">
      <alignment horizontal="center" vertical="center" wrapText="1"/>
    </xf>
    <xf numFmtId="10" fontId="6" fillId="0" borderId="1" xfId="3" applyNumberFormat="1" applyFont="1" applyFill="1" applyBorder="1" applyAlignment="1" applyProtection="1">
      <alignment horizontal="center" vertical="center" wrapText="1"/>
    </xf>
    <xf numFmtId="0" fontId="2" fillId="0" borderId="0" xfId="5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4" borderId="1" xfId="49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1"/>
  <sheetViews>
    <sheetView tabSelected="1" workbookViewId="0">
      <pane ySplit="5" topLeftCell="A6" activePane="bottomLeft" state="frozen"/>
      <selection/>
      <selection pane="bottomLeft" activeCell="O66" sqref="O66"/>
    </sheetView>
  </sheetViews>
  <sheetFormatPr defaultColWidth="9" defaultRowHeight="14.5"/>
  <cols>
    <col min="1" max="1" width="4.25454545454545" style="2" customWidth="1"/>
    <col min="2" max="2" width="10.5" style="2" customWidth="1"/>
    <col min="3" max="3" width="11.4636363636364" style="2" customWidth="1"/>
    <col min="4" max="4" width="19.5" style="2" customWidth="1"/>
    <col min="5" max="5" width="49.1363636363636" style="2" hidden="1" customWidth="1"/>
    <col min="6" max="6" width="14.1181818181818" style="2" hidden="1" customWidth="1"/>
    <col min="7" max="7" width="15.1454545454545" style="2" hidden="1" customWidth="1"/>
    <col min="8" max="8" width="11.9181818181818" style="3" customWidth="1"/>
    <col min="9" max="9" width="7.05454545454545" style="4" customWidth="1"/>
    <col min="10" max="10" width="7.64545454545455" style="2" customWidth="1"/>
    <col min="11" max="11" width="9.25454545454545" style="2" customWidth="1"/>
    <col min="12" max="12" width="9.55454545454545" style="5" customWidth="1"/>
    <col min="13" max="13" width="10.4454545454545" style="6" customWidth="1"/>
    <col min="14" max="14" width="8.81818181818182" style="4" customWidth="1"/>
    <col min="15" max="15" width="9.99090909090909" style="4" customWidth="1"/>
    <col min="16" max="16" width="9.7" style="2" customWidth="1"/>
    <col min="17" max="17" width="9.11818181818182" style="4" customWidth="1"/>
    <col min="18" max="18" width="8.38181818181818" style="2" customWidth="1"/>
    <col min="19" max="22" width="7.05454545454545" style="2" customWidth="1"/>
    <col min="23" max="23" width="5.43636363636364" style="7" hidden="1" customWidth="1"/>
    <col min="24" max="16384" width="9" style="2"/>
  </cols>
  <sheetData>
    <row r="1" ht="63" customHeight="1" spans="1:23">
      <c r="A1" s="8" t="s">
        <v>0</v>
      </c>
      <c r="B1" s="8"/>
      <c r="C1" s="8"/>
      <c r="D1" s="8"/>
      <c r="E1" s="8"/>
      <c r="F1" s="8"/>
      <c r="G1" s="8"/>
      <c r="H1" s="18"/>
      <c r="I1" s="8"/>
      <c r="J1" s="8"/>
      <c r="K1" s="8"/>
      <c r="L1" s="19"/>
      <c r="M1" s="37"/>
      <c r="N1" s="8"/>
      <c r="O1" s="8"/>
      <c r="P1" s="8"/>
      <c r="Q1" s="8"/>
      <c r="R1" s="8"/>
      <c r="S1" s="8"/>
      <c r="T1" s="8"/>
      <c r="U1" s="8"/>
      <c r="V1" s="8"/>
      <c r="W1" s="47"/>
    </row>
    <row r="2" ht="29" customHeight="1" spans="1:23">
      <c r="A2" s="8"/>
      <c r="B2" s="8"/>
      <c r="C2" s="8"/>
      <c r="D2" s="8"/>
      <c r="E2" s="8"/>
      <c r="F2" s="8"/>
      <c r="G2" s="8"/>
      <c r="H2" s="19"/>
      <c r="I2" s="25"/>
      <c r="J2" s="26"/>
      <c r="K2" s="26"/>
      <c r="L2" s="27"/>
      <c r="M2" s="38"/>
      <c r="N2" s="8"/>
      <c r="O2" s="8"/>
      <c r="P2" s="8"/>
      <c r="Q2" s="8"/>
      <c r="R2" s="8"/>
      <c r="S2" s="8"/>
      <c r="T2" s="8"/>
      <c r="U2" s="8"/>
      <c r="V2" s="8"/>
      <c r="W2" s="47"/>
    </row>
    <row r="3" ht="30" customHeight="1" spans="1:23">
      <c r="A3" s="9" t="s">
        <v>1</v>
      </c>
      <c r="B3" s="10" t="s">
        <v>2</v>
      </c>
      <c r="C3" s="10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20" t="s">
        <v>8</v>
      </c>
      <c r="I3" s="28"/>
      <c r="J3" s="28"/>
      <c r="K3" s="28"/>
      <c r="L3" s="29"/>
      <c r="M3" s="39" t="s">
        <v>9</v>
      </c>
      <c r="N3" s="40"/>
      <c r="O3" s="40"/>
      <c r="P3" s="40"/>
      <c r="Q3" s="44"/>
      <c r="R3" s="40" t="s">
        <v>10</v>
      </c>
      <c r="S3" s="40"/>
      <c r="T3" s="40"/>
      <c r="U3" s="40"/>
      <c r="V3" s="44"/>
      <c r="W3" s="48" t="s">
        <v>11</v>
      </c>
    </row>
    <row r="4" ht="30" customHeight="1" spans="1:23">
      <c r="A4" s="9"/>
      <c r="B4" s="11"/>
      <c r="C4" s="11"/>
      <c r="D4" s="9"/>
      <c r="E4" s="9"/>
      <c r="F4" s="11"/>
      <c r="G4" s="11"/>
      <c r="H4" s="20" t="s">
        <v>12</v>
      </c>
      <c r="I4" s="28" t="s">
        <v>13</v>
      </c>
      <c r="J4" s="28" t="s">
        <v>14</v>
      </c>
      <c r="K4" s="28" t="s">
        <v>15</v>
      </c>
      <c r="L4" s="29" t="s">
        <v>16</v>
      </c>
      <c r="M4" s="41" t="s">
        <v>12</v>
      </c>
      <c r="N4" s="28" t="s">
        <v>13</v>
      </c>
      <c r="O4" s="28" t="s">
        <v>14</v>
      </c>
      <c r="P4" s="28" t="s">
        <v>15</v>
      </c>
      <c r="Q4" s="28" t="s">
        <v>16</v>
      </c>
      <c r="R4" s="28" t="s">
        <v>17</v>
      </c>
      <c r="S4" s="28" t="s">
        <v>13</v>
      </c>
      <c r="T4" s="28" t="s">
        <v>14</v>
      </c>
      <c r="U4" s="28" t="s">
        <v>15</v>
      </c>
      <c r="V4" s="28" t="s">
        <v>16</v>
      </c>
      <c r="W4" s="48"/>
    </row>
    <row r="5" s="1" customFormat="1" ht="28" customHeight="1" spans="1:23">
      <c r="A5" s="12" t="s">
        <v>18</v>
      </c>
      <c r="B5" s="12"/>
      <c r="C5" s="12"/>
      <c r="D5" s="12"/>
      <c r="E5" s="12"/>
      <c r="F5" s="12"/>
      <c r="G5" s="12"/>
      <c r="H5" s="21">
        <f>SUM(I5:L5)</f>
        <v>13164.6468</v>
      </c>
      <c r="I5" s="30">
        <f>SUM(I6:I33)</f>
        <v>2820</v>
      </c>
      <c r="J5" s="31">
        <f>SUM(J6:J65)</f>
        <v>1394</v>
      </c>
      <c r="K5" s="32">
        <f>SUM(K6:K91)</f>
        <v>1200.6468</v>
      </c>
      <c r="L5" s="32">
        <f>SUM(L6:L91)</f>
        <v>7750</v>
      </c>
      <c r="M5" s="21">
        <f>SUM(N5:Q5)</f>
        <v>13108.457979</v>
      </c>
      <c r="N5" s="32">
        <f>SUM(N6:N48)</f>
        <v>2819.019183</v>
      </c>
      <c r="O5" s="32">
        <f>SUM(O6:O48)</f>
        <v>1340.231996</v>
      </c>
      <c r="P5" s="32">
        <f>SUM(P49:P56)</f>
        <v>1200.6468</v>
      </c>
      <c r="Q5" s="32">
        <f>SUM(Q57:Q91)</f>
        <v>7748.56</v>
      </c>
      <c r="R5" s="45">
        <f>M5/H5</f>
        <v>0.99573183983941</v>
      </c>
      <c r="S5" s="45">
        <f>N5/I5</f>
        <v>0.999652192553191</v>
      </c>
      <c r="T5" s="45">
        <f>O5/J5</f>
        <v>0.961428978479197</v>
      </c>
      <c r="U5" s="45">
        <f>P5/K5</f>
        <v>1</v>
      </c>
      <c r="V5" s="45">
        <f>Q5/L5</f>
        <v>0.999814193548387</v>
      </c>
      <c r="W5" s="49"/>
    </row>
    <row r="6" ht="36" customHeight="1" spans="1:23">
      <c r="A6" s="12">
        <v>1</v>
      </c>
      <c r="B6" s="13" t="s">
        <v>19</v>
      </c>
      <c r="C6" s="13" t="s">
        <v>20</v>
      </c>
      <c r="D6" s="14" t="s">
        <v>21</v>
      </c>
      <c r="E6" s="14"/>
      <c r="F6" s="14"/>
      <c r="G6" s="14"/>
      <c r="H6" s="22">
        <f>I6+J6+K6+L6</f>
        <v>51</v>
      </c>
      <c r="I6" s="33">
        <v>51</v>
      </c>
      <c r="J6" s="33"/>
      <c r="K6" s="24"/>
      <c r="L6" s="34"/>
      <c r="M6" s="15">
        <f t="shared" ref="M6:M30" si="0">N6+O6+P6+Q6</f>
        <v>51</v>
      </c>
      <c r="N6" s="42">
        <v>51</v>
      </c>
      <c r="O6" s="33"/>
      <c r="P6" s="24"/>
      <c r="Q6" s="33"/>
      <c r="R6" s="46"/>
      <c r="S6" s="24"/>
      <c r="T6" s="24"/>
      <c r="U6" s="24"/>
      <c r="V6" s="24"/>
      <c r="W6" s="50"/>
    </row>
    <row r="7" ht="36" customHeight="1" spans="1:23">
      <c r="A7" s="12">
        <v>2</v>
      </c>
      <c r="B7" s="13"/>
      <c r="C7" s="13"/>
      <c r="D7" s="14" t="s">
        <v>22</v>
      </c>
      <c r="E7" s="14"/>
      <c r="F7" s="14"/>
      <c r="G7" s="14"/>
      <c r="H7" s="22">
        <f>I7+J7+K7+L7</f>
        <v>100</v>
      </c>
      <c r="I7" s="33">
        <v>100</v>
      </c>
      <c r="J7" s="33"/>
      <c r="K7" s="24"/>
      <c r="L7" s="34"/>
      <c r="M7" s="15">
        <f t="shared" si="0"/>
        <v>100</v>
      </c>
      <c r="N7" s="42">
        <v>100</v>
      </c>
      <c r="O7" s="33"/>
      <c r="P7" s="24"/>
      <c r="Q7" s="33"/>
      <c r="R7" s="46"/>
      <c r="S7" s="24"/>
      <c r="T7" s="24"/>
      <c r="U7" s="24"/>
      <c r="V7" s="24"/>
      <c r="W7" s="50"/>
    </row>
    <row r="8" ht="28" customHeight="1" spans="1:23">
      <c r="A8" s="12">
        <v>3</v>
      </c>
      <c r="B8" s="13" t="s">
        <v>23</v>
      </c>
      <c r="C8" s="13" t="s">
        <v>24</v>
      </c>
      <c r="D8" s="13" t="s">
        <v>25</v>
      </c>
      <c r="E8" s="13"/>
      <c r="F8" s="13" t="s">
        <v>26</v>
      </c>
      <c r="G8" s="13" t="s">
        <v>27</v>
      </c>
      <c r="H8" s="22">
        <f t="shared" ref="H8:H53" si="1">I8+J8+K8+L8</f>
        <v>208</v>
      </c>
      <c r="I8" s="33">
        <v>208</v>
      </c>
      <c r="J8" s="13"/>
      <c r="K8" s="13"/>
      <c r="L8" s="35"/>
      <c r="M8" s="15">
        <f t="shared" si="0"/>
        <v>208</v>
      </c>
      <c r="N8" s="15">
        <v>208</v>
      </c>
      <c r="O8" s="13"/>
      <c r="P8" s="13"/>
      <c r="Q8" s="13"/>
      <c r="R8" s="45"/>
      <c r="S8" s="24"/>
      <c r="T8" s="13"/>
      <c r="U8" s="13"/>
      <c r="V8" s="13"/>
      <c r="W8" s="50"/>
    </row>
    <row r="9" ht="48" customHeight="1" spans="1:23">
      <c r="A9" s="12">
        <v>4</v>
      </c>
      <c r="B9" s="13"/>
      <c r="C9" s="13"/>
      <c r="D9" s="13" t="s">
        <v>28</v>
      </c>
      <c r="E9" s="13"/>
      <c r="F9" s="13" t="s">
        <v>29</v>
      </c>
      <c r="G9" s="13" t="s">
        <v>30</v>
      </c>
      <c r="H9" s="22">
        <f t="shared" si="1"/>
        <v>200</v>
      </c>
      <c r="I9" s="33">
        <v>200</v>
      </c>
      <c r="J9" s="13"/>
      <c r="K9" s="13"/>
      <c r="L9" s="35"/>
      <c r="M9" s="15">
        <f t="shared" si="0"/>
        <v>200</v>
      </c>
      <c r="N9" s="15">
        <v>200</v>
      </c>
      <c r="O9" s="13"/>
      <c r="P9" s="13"/>
      <c r="Q9" s="13"/>
      <c r="R9" s="46"/>
      <c r="S9" s="13"/>
      <c r="T9" s="13"/>
      <c r="U9" s="13"/>
      <c r="V9" s="13"/>
      <c r="W9" s="50"/>
    </row>
    <row r="10" ht="36" customHeight="1" spans="1:23">
      <c r="A10" s="12">
        <v>5</v>
      </c>
      <c r="B10" s="13"/>
      <c r="C10" s="13"/>
      <c r="D10" s="13" t="s">
        <v>31</v>
      </c>
      <c r="E10" s="13"/>
      <c r="F10" s="13" t="s">
        <v>32</v>
      </c>
      <c r="G10" s="13" t="s">
        <v>33</v>
      </c>
      <c r="H10" s="22">
        <f t="shared" si="1"/>
        <v>300</v>
      </c>
      <c r="I10" s="33">
        <v>300</v>
      </c>
      <c r="J10" s="33"/>
      <c r="K10" s="13"/>
      <c r="L10" s="35"/>
      <c r="M10" s="15">
        <f t="shared" si="0"/>
        <v>300</v>
      </c>
      <c r="N10" s="15">
        <v>300</v>
      </c>
      <c r="O10" s="13"/>
      <c r="P10" s="13"/>
      <c r="Q10" s="13"/>
      <c r="R10" s="46"/>
      <c r="S10" s="13"/>
      <c r="T10" s="13"/>
      <c r="U10" s="13"/>
      <c r="V10" s="13"/>
      <c r="W10" s="50"/>
    </row>
    <row r="11" ht="44" customHeight="1" spans="1:23">
      <c r="A11" s="12">
        <v>6</v>
      </c>
      <c r="B11" s="13"/>
      <c r="C11" s="13"/>
      <c r="D11" s="13" t="s">
        <v>34</v>
      </c>
      <c r="E11" s="13"/>
      <c r="F11" s="13" t="s">
        <v>35</v>
      </c>
      <c r="G11" s="13" t="s">
        <v>36</v>
      </c>
      <c r="H11" s="22">
        <f t="shared" si="1"/>
        <v>400</v>
      </c>
      <c r="I11" s="33">
        <v>400</v>
      </c>
      <c r="J11" s="33"/>
      <c r="K11" s="13"/>
      <c r="L11" s="35"/>
      <c r="M11" s="15">
        <f t="shared" si="0"/>
        <v>400</v>
      </c>
      <c r="N11" s="15">
        <v>400</v>
      </c>
      <c r="O11" s="13"/>
      <c r="P11" s="13"/>
      <c r="Q11" s="13"/>
      <c r="R11" s="46"/>
      <c r="S11" s="13"/>
      <c r="T11" s="13"/>
      <c r="U11" s="13"/>
      <c r="V11" s="13"/>
      <c r="W11" s="50"/>
    </row>
    <row r="12" ht="28" customHeight="1" spans="1:23">
      <c r="A12" s="12">
        <v>7</v>
      </c>
      <c r="B12" s="13"/>
      <c r="C12" s="13"/>
      <c r="D12" s="13" t="s">
        <v>37</v>
      </c>
      <c r="E12" s="13"/>
      <c r="F12" s="13" t="s">
        <v>38</v>
      </c>
      <c r="G12" s="13" t="s">
        <v>39</v>
      </c>
      <c r="H12" s="22">
        <f t="shared" si="1"/>
        <v>80</v>
      </c>
      <c r="I12" s="33">
        <v>80</v>
      </c>
      <c r="J12" s="33"/>
      <c r="K12" s="13"/>
      <c r="L12" s="35"/>
      <c r="M12" s="15">
        <f t="shared" si="0"/>
        <v>80</v>
      </c>
      <c r="N12" s="42">
        <v>80</v>
      </c>
      <c r="O12" s="13"/>
      <c r="P12" s="13"/>
      <c r="Q12" s="13"/>
      <c r="R12" s="46"/>
      <c r="S12" s="13"/>
      <c r="T12" s="13"/>
      <c r="U12" s="13"/>
      <c r="V12" s="13"/>
      <c r="W12" s="50"/>
    </row>
    <row r="13" ht="28" customHeight="1" spans="1:23">
      <c r="A13" s="12">
        <v>8</v>
      </c>
      <c r="B13" s="13"/>
      <c r="C13" s="13"/>
      <c r="D13" s="13" t="s">
        <v>40</v>
      </c>
      <c r="E13" s="13"/>
      <c r="F13" s="13" t="s">
        <v>41</v>
      </c>
      <c r="G13" s="13" t="s">
        <v>42</v>
      </c>
      <c r="H13" s="22">
        <f t="shared" si="1"/>
        <v>50</v>
      </c>
      <c r="I13" s="33">
        <v>50</v>
      </c>
      <c r="J13" s="33"/>
      <c r="K13" s="13"/>
      <c r="L13" s="35"/>
      <c r="M13" s="15">
        <f t="shared" si="0"/>
        <v>50</v>
      </c>
      <c r="N13" s="42">
        <v>50</v>
      </c>
      <c r="O13" s="13"/>
      <c r="P13" s="13"/>
      <c r="Q13" s="13"/>
      <c r="R13" s="46"/>
      <c r="S13" s="13"/>
      <c r="T13" s="13"/>
      <c r="U13" s="13"/>
      <c r="V13" s="13"/>
      <c r="W13" s="50"/>
    </row>
    <row r="14" ht="28" customHeight="1" spans="1:23">
      <c r="A14" s="12">
        <v>9</v>
      </c>
      <c r="B14" s="13"/>
      <c r="C14" s="13"/>
      <c r="D14" s="13" t="s">
        <v>43</v>
      </c>
      <c r="E14" s="13"/>
      <c r="F14" s="13" t="s">
        <v>44</v>
      </c>
      <c r="G14" s="13" t="s">
        <v>45</v>
      </c>
      <c r="H14" s="22">
        <f t="shared" si="1"/>
        <v>40</v>
      </c>
      <c r="I14" s="33">
        <v>40</v>
      </c>
      <c r="J14" s="33"/>
      <c r="K14" s="13"/>
      <c r="L14" s="35"/>
      <c r="M14" s="15">
        <f t="shared" si="0"/>
        <v>40</v>
      </c>
      <c r="N14" s="15">
        <v>40</v>
      </c>
      <c r="O14" s="13"/>
      <c r="P14" s="13"/>
      <c r="Q14" s="13"/>
      <c r="R14" s="46"/>
      <c r="S14" s="13"/>
      <c r="T14" s="13"/>
      <c r="U14" s="13"/>
      <c r="V14" s="13"/>
      <c r="W14" s="50"/>
    </row>
    <row r="15" ht="29" customHeight="1" spans="1:23">
      <c r="A15" s="12">
        <v>10</v>
      </c>
      <c r="B15" s="13"/>
      <c r="C15" s="13"/>
      <c r="D15" s="13" t="s">
        <v>46</v>
      </c>
      <c r="E15" s="13"/>
      <c r="F15" s="13" t="s">
        <v>47</v>
      </c>
      <c r="G15" s="13" t="s">
        <v>48</v>
      </c>
      <c r="H15" s="22">
        <f t="shared" si="1"/>
        <v>37</v>
      </c>
      <c r="I15" s="33">
        <v>37</v>
      </c>
      <c r="J15" s="33"/>
      <c r="K15" s="13"/>
      <c r="L15" s="35"/>
      <c r="M15" s="15">
        <f t="shared" si="0"/>
        <v>37</v>
      </c>
      <c r="N15" s="42">
        <v>37</v>
      </c>
      <c r="O15" s="13"/>
      <c r="P15" s="13"/>
      <c r="Q15" s="13"/>
      <c r="R15" s="46"/>
      <c r="S15" s="13"/>
      <c r="T15" s="13"/>
      <c r="U15" s="13"/>
      <c r="V15" s="13"/>
      <c r="W15" s="50"/>
    </row>
    <row r="16" ht="60" customHeight="1" spans="1:23">
      <c r="A16" s="12">
        <v>11</v>
      </c>
      <c r="B16" s="13"/>
      <c r="C16" s="13"/>
      <c r="D16" s="13" t="s">
        <v>49</v>
      </c>
      <c r="E16" s="13"/>
      <c r="F16" s="13" t="s">
        <v>50</v>
      </c>
      <c r="G16" s="13" t="s">
        <v>51</v>
      </c>
      <c r="H16" s="22">
        <f t="shared" si="1"/>
        <v>50</v>
      </c>
      <c r="I16" s="33">
        <v>50</v>
      </c>
      <c r="J16" s="33"/>
      <c r="K16" s="13"/>
      <c r="L16" s="35"/>
      <c r="M16" s="15">
        <f t="shared" si="0"/>
        <v>50</v>
      </c>
      <c r="N16" s="42">
        <v>50</v>
      </c>
      <c r="O16" s="13"/>
      <c r="P16" s="13"/>
      <c r="Q16" s="13"/>
      <c r="R16" s="46"/>
      <c r="S16" s="13"/>
      <c r="T16" s="13"/>
      <c r="U16" s="13"/>
      <c r="V16" s="13"/>
      <c r="W16" s="50"/>
    </row>
    <row r="17" ht="28" customHeight="1" spans="1:23">
      <c r="A17" s="12">
        <v>12</v>
      </c>
      <c r="B17" s="13"/>
      <c r="C17" s="13"/>
      <c r="D17" s="13" t="s">
        <v>52</v>
      </c>
      <c r="E17" s="13"/>
      <c r="F17" s="13" t="s">
        <v>53</v>
      </c>
      <c r="G17" s="13" t="s">
        <v>54</v>
      </c>
      <c r="H17" s="22">
        <f t="shared" si="1"/>
        <v>50</v>
      </c>
      <c r="I17" s="33">
        <v>50</v>
      </c>
      <c r="J17" s="33"/>
      <c r="K17" s="13"/>
      <c r="L17" s="35"/>
      <c r="M17" s="15">
        <f t="shared" si="0"/>
        <v>50</v>
      </c>
      <c r="N17" s="42">
        <v>50</v>
      </c>
      <c r="O17" s="13"/>
      <c r="P17" s="13"/>
      <c r="Q17" s="13"/>
      <c r="R17" s="46"/>
      <c r="S17" s="13"/>
      <c r="T17" s="13"/>
      <c r="U17" s="13"/>
      <c r="V17" s="13"/>
      <c r="W17" s="50"/>
    </row>
    <row r="18" ht="28" customHeight="1" spans="1:23">
      <c r="A18" s="12">
        <v>13</v>
      </c>
      <c r="B18" s="13"/>
      <c r="C18" s="13"/>
      <c r="D18" s="13" t="s">
        <v>55</v>
      </c>
      <c r="E18" s="13"/>
      <c r="F18" s="13" t="s">
        <v>56</v>
      </c>
      <c r="G18" s="13" t="s">
        <v>57</v>
      </c>
      <c r="H18" s="22">
        <f t="shared" si="1"/>
        <v>20</v>
      </c>
      <c r="I18" s="33">
        <v>20</v>
      </c>
      <c r="J18" s="33"/>
      <c r="K18" s="13"/>
      <c r="L18" s="35"/>
      <c r="M18" s="15">
        <f t="shared" si="0"/>
        <v>20</v>
      </c>
      <c r="N18" s="42">
        <v>20</v>
      </c>
      <c r="O18" s="13"/>
      <c r="P18" s="13"/>
      <c r="Q18" s="13"/>
      <c r="R18" s="46"/>
      <c r="S18" s="13"/>
      <c r="T18" s="13"/>
      <c r="U18" s="13"/>
      <c r="V18" s="13"/>
      <c r="W18" s="50"/>
    </row>
    <row r="19" ht="38" customHeight="1" spans="1:23">
      <c r="A19" s="12">
        <v>14</v>
      </c>
      <c r="B19" s="13"/>
      <c r="C19" s="13"/>
      <c r="D19" s="13" t="s">
        <v>58</v>
      </c>
      <c r="E19" s="13"/>
      <c r="F19" s="13" t="s">
        <v>59</v>
      </c>
      <c r="G19" s="13" t="s">
        <v>60</v>
      </c>
      <c r="H19" s="22">
        <f t="shared" si="1"/>
        <v>50</v>
      </c>
      <c r="I19" s="33">
        <v>50</v>
      </c>
      <c r="J19" s="33"/>
      <c r="K19" s="13"/>
      <c r="L19" s="35"/>
      <c r="M19" s="15">
        <f t="shared" si="0"/>
        <v>50</v>
      </c>
      <c r="N19" s="42">
        <v>50</v>
      </c>
      <c r="O19" s="13"/>
      <c r="P19" s="13"/>
      <c r="Q19" s="13"/>
      <c r="R19" s="46"/>
      <c r="S19" s="13"/>
      <c r="T19" s="13"/>
      <c r="U19" s="13"/>
      <c r="V19" s="13"/>
      <c r="W19" s="50"/>
    </row>
    <row r="20" ht="28" customHeight="1" spans="1:23">
      <c r="A20" s="12">
        <v>15</v>
      </c>
      <c r="B20" s="13"/>
      <c r="C20" s="13"/>
      <c r="D20" s="13" t="s">
        <v>61</v>
      </c>
      <c r="E20" s="13"/>
      <c r="F20" s="13" t="s">
        <v>62</v>
      </c>
      <c r="G20" s="13" t="s">
        <v>63</v>
      </c>
      <c r="H20" s="22">
        <f t="shared" si="1"/>
        <v>72</v>
      </c>
      <c r="I20" s="33">
        <v>72</v>
      </c>
      <c r="J20" s="33"/>
      <c r="K20" s="13"/>
      <c r="L20" s="35"/>
      <c r="M20" s="15">
        <f t="shared" si="0"/>
        <v>72</v>
      </c>
      <c r="N20" s="42">
        <v>72</v>
      </c>
      <c r="O20" s="13"/>
      <c r="P20" s="13"/>
      <c r="Q20" s="13"/>
      <c r="R20" s="46"/>
      <c r="S20" s="13"/>
      <c r="T20" s="13"/>
      <c r="U20" s="13"/>
      <c r="V20" s="13"/>
      <c r="W20" s="50"/>
    </row>
    <row r="21" ht="28" customHeight="1" spans="1:23">
      <c r="A21" s="12">
        <v>16</v>
      </c>
      <c r="B21" s="13"/>
      <c r="C21" s="13"/>
      <c r="D21" s="13" t="s">
        <v>64</v>
      </c>
      <c r="E21" s="13"/>
      <c r="F21" s="13" t="s">
        <v>65</v>
      </c>
      <c r="G21" s="13" t="s">
        <v>66</v>
      </c>
      <c r="H21" s="22">
        <f t="shared" si="1"/>
        <v>35</v>
      </c>
      <c r="I21" s="33">
        <v>35</v>
      </c>
      <c r="J21" s="33"/>
      <c r="K21" s="13"/>
      <c r="L21" s="35"/>
      <c r="M21" s="15">
        <f t="shared" si="0"/>
        <v>35</v>
      </c>
      <c r="N21" s="42">
        <v>35</v>
      </c>
      <c r="O21" s="13"/>
      <c r="P21" s="13"/>
      <c r="Q21" s="13"/>
      <c r="R21" s="46"/>
      <c r="S21" s="13"/>
      <c r="T21" s="13"/>
      <c r="U21" s="13"/>
      <c r="V21" s="13"/>
      <c r="W21" s="50"/>
    </row>
    <row r="22" ht="28" customHeight="1" spans="1:23">
      <c r="A22" s="12">
        <v>17</v>
      </c>
      <c r="B22" s="13"/>
      <c r="C22" s="13"/>
      <c r="D22" s="13" t="s">
        <v>67</v>
      </c>
      <c r="E22" s="13"/>
      <c r="F22" s="13" t="s">
        <v>68</v>
      </c>
      <c r="G22" s="13" t="s">
        <v>69</v>
      </c>
      <c r="H22" s="22">
        <f t="shared" si="1"/>
        <v>40</v>
      </c>
      <c r="I22" s="33">
        <v>40</v>
      </c>
      <c r="J22" s="33"/>
      <c r="K22" s="13"/>
      <c r="L22" s="35"/>
      <c r="M22" s="15">
        <f t="shared" si="0"/>
        <v>40</v>
      </c>
      <c r="N22" s="42">
        <v>40</v>
      </c>
      <c r="O22" s="13"/>
      <c r="P22" s="13"/>
      <c r="Q22" s="13"/>
      <c r="R22" s="46"/>
      <c r="S22" s="13"/>
      <c r="T22" s="13"/>
      <c r="U22" s="13"/>
      <c r="V22" s="13"/>
      <c r="W22" s="50"/>
    </row>
    <row r="23" ht="28" customHeight="1" spans="1:23">
      <c r="A23" s="12">
        <v>18</v>
      </c>
      <c r="B23" s="13"/>
      <c r="C23" s="13"/>
      <c r="D23" s="13" t="s">
        <v>70</v>
      </c>
      <c r="E23" s="13"/>
      <c r="F23" s="13" t="s">
        <v>71</v>
      </c>
      <c r="G23" s="13" t="s">
        <v>72</v>
      </c>
      <c r="H23" s="22">
        <f t="shared" si="1"/>
        <v>80</v>
      </c>
      <c r="I23" s="33">
        <v>80</v>
      </c>
      <c r="J23" s="33"/>
      <c r="K23" s="13"/>
      <c r="L23" s="35"/>
      <c r="M23" s="15">
        <f t="shared" si="0"/>
        <v>80</v>
      </c>
      <c r="N23" s="42">
        <v>80</v>
      </c>
      <c r="O23" s="13"/>
      <c r="P23" s="13"/>
      <c r="Q23" s="13"/>
      <c r="R23" s="46"/>
      <c r="S23" s="13"/>
      <c r="T23" s="13"/>
      <c r="U23" s="13"/>
      <c r="V23" s="13"/>
      <c r="W23" s="50"/>
    </row>
    <row r="24" ht="28" customHeight="1" spans="1:23">
      <c r="A24" s="12">
        <v>19</v>
      </c>
      <c r="B24" s="13"/>
      <c r="C24" s="13"/>
      <c r="D24" s="13" t="s">
        <v>73</v>
      </c>
      <c r="E24" s="23"/>
      <c r="F24" s="23" t="s">
        <v>74</v>
      </c>
      <c r="G24" s="23" t="s">
        <v>75</v>
      </c>
      <c r="H24" s="22">
        <f t="shared" si="1"/>
        <v>90</v>
      </c>
      <c r="I24" s="33">
        <v>90</v>
      </c>
      <c r="J24" s="33"/>
      <c r="K24" s="13"/>
      <c r="L24" s="35"/>
      <c r="M24" s="15">
        <f t="shared" si="0"/>
        <v>90</v>
      </c>
      <c r="N24" s="42">
        <v>90</v>
      </c>
      <c r="O24" s="13"/>
      <c r="P24" s="13"/>
      <c r="Q24" s="13"/>
      <c r="R24" s="46"/>
      <c r="S24" s="13"/>
      <c r="T24" s="13"/>
      <c r="U24" s="13"/>
      <c r="V24" s="13"/>
      <c r="W24" s="50"/>
    </row>
    <row r="25" ht="43" customHeight="1" spans="1:23">
      <c r="A25" s="12">
        <v>20</v>
      </c>
      <c r="B25" s="13"/>
      <c r="C25" s="13"/>
      <c r="D25" s="13" t="s">
        <v>76</v>
      </c>
      <c r="E25" s="13"/>
      <c r="F25" s="13" t="s">
        <v>77</v>
      </c>
      <c r="G25" s="13" t="s">
        <v>78</v>
      </c>
      <c r="H25" s="22">
        <f t="shared" si="1"/>
        <v>80</v>
      </c>
      <c r="I25" s="33">
        <v>80</v>
      </c>
      <c r="J25" s="33"/>
      <c r="K25" s="13"/>
      <c r="L25" s="35"/>
      <c r="M25" s="15">
        <f t="shared" si="0"/>
        <v>80</v>
      </c>
      <c r="N25" s="42">
        <v>80</v>
      </c>
      <c r="O25" s="13"/>
      <c r="P25" s="13"/>
      <c r="Q25" s="13"/>
      <c r="R25" s="46"/>
      <c r="S25" s="13"/>
      <c r="T25" s="13"/>
      <c r="U25" s="13"/>
      <c r="V25" s="13"/>
      <c r="W25" s="50"/>
    </row>
    <row r="26" ht="28" customHeight="1" spans="1:23">
      <c r="A26" s="12">
        <v>21</v>
      </c>
      <c r="B26" s="13"/>
      <c r="C26" s="13"/>
      <c r="D26" s="13" t="s">
        <v>79</v>
      </c>
      <c r="E26" s="13"/>
      <c r="F26" s="13" t="s">
        <v>80</v>
      </c>
      <c r="G26" s="13" t="s">
        <v>81</v>
      </c>
      <c r="H26" s="22">
        <f t="shared" si="1"/>
        <v>60</v>
      </c>
      <c r="I26" s="33">
        <v>60</v>
      </c>
      <c r="J26" s="33"/>
      <c r="K26" s="13"/>
      <c r="L26" s="35"/>
      <c r="M26" s="15">
        <f t="shared" si="0"/>
        <v>60</v>
      </c>
      <c r="N26" s="42">
        <v>60</v>
      </c>
      <c r="O26" s="13"/>
      <c r="P26" s="13"/>
      <c r="Q26" s="13"/>
      <c r="R26" s="46"/>
      <c r="S26" s="13"/>
      <c r="T26" s="13"/>
      <c r="U26" s="13"/>
      <c r="V26" s="13"/>
      <c r="W26" s="50"/>
    </row>
    <row r="27" ht="28" customHeight="1" spans="1:23">
      <c r="A27" s="12">
        <v>22</v>
      </c>
      <c r="B27" s="13"/>
      <c r="C27" s="13"/>
      <c r="D27" s="13" t="s">
        <v>82</v>
      </c>
      <c r="E27" s="13"/>
      <c r="F27" s="13" t="s">
        <v>83</v>
      </c>
      <c r="G27" s="13" t="s">
        <v>84</v>
      </c>
      <c r="H27" s="22">
        <f t="shared" si="1"/>
        <v>50</v>
      </c>
      <c r="I27" s="33">
        <v>50</v>
      </c>
      <c r="J27" s="33"/>
      <c r="K27" s="13"/>
      <c r="L27" s="35"/>
      <c r="M27" s="15">
        <f t="shared" si="0"/>
        <v>50</v>
      </c>
      <c r="N27" s="42">
        <v>50</v>
      </c>
      <c r="O27" s="13"/>
      <c r="P27" s="13"/>
      <c r="Q27" s="13"/>
      <c r="R27" s="46"/>
      <c r="S27" s="13"/>
      <c r="T27" s="13"/>
      <c r="U27" s="13"/>
      <c r="V27" s="13"/>
      <c r="W27" s="50"/>
    </row>
    <row r="28" ht="28" customHeight="1" spans="1:23">
      <c r="A28" s="12">
        <v>23</v>
      </c>
      <c r="B28" s="13"/>
      <c r="C28" s="13"/>
      <c r="D28" s="13" t="s">
        <v>85</v>
      </c>
      <c r="E28" s="13"/>
      <c r="F28" s="13" t="s">
        <v>86</v>
      </c>
      <c r="G28" s="13" t="s">
        <v>87</v>
      </c>
      <c r="H28" s="22">
        <f t="shared" si="1"/>
        <v>80</v>
      </c>
      <c r="I28" s="33">
        <v>80</v>
      </c>
      <c r="J28" s="33"/>
      <c r="K28" s="13"/>
      <c r="L28" s="35"/>
      <c r="M28" s="15">
        <f t="shared" si="0"/>
        <v>80</v>
      </c>
      <c r="N28" s="42">
        <v>80</v>
      </c>
      <c r="O28" s="13"/>
      <c r="P28" s="13"/>
      <c r="Q28" s="13"/>
      <c r="R28" s="46"/>
      <c r="S28" s="13"/>
      <c r="T28" s="13"/>
      <c r="U28" s="13"/>
      <c r="V28" s="13"/>
      <c r="W28" s="50"/>
    </row>
    <row r="29" ht="28" customHeight="1" spans="1:23">
      <c r="A29" s="12">
        <v>24</v>
      </c>
      <c r="B29" s="13"/>
      <c r="C29" s="13"/>
      <c r="D29" s="13" t="s">
        <v>88</v>
      </c>
      <c r="E29" s="13"/>
      <c r="F29" s="13" t="s">
        <v>89</v>
      </c>
      <c r="G29" s="13" t="s">
        <v>90</v>
      </c>
      <c r="H29" s="22">
        <f t="shared" si="1"/>
        <v>18</v>
      </c>
      <c r="I29" s="33">
        <v>18</v>
      </c>
      <c r="J29" s="33"/>
      <c r="K29" s="13"/>
      <c r="L29" s="35"/>
      <c r="M29" s="15">
        <f t="shared" si="0"/>
        <v>18</v>
      </c>
      <c r="N29" s="42">
        <v>18</v>
      </c>
      <c r="O29" s="13"/>
      <c r="P29" s="13"/>
      <c r="Q29" s="13"/>
      <c r="R29" s="46"/>
      <c r="S29" s="13"/>
      <c r="T29" s="13"/>
      <c r="U29" s="13"/>
      <c r="V29" s="13"/>
      <c r="W29" s="50"/>
    </row>
    <row r="30" ht="28" customHeight="1" spans="1:23">
      <c r="A30" s="12">
        <v>25</v>
      </c>
      <c r="B30" s="13"/>
      <c r="C30" s="13"/>
      <c r="D30" s="13" t="s">
        <v>91</v>
      </c>
      <c r="E30" s="13"/>
      <c r="F30" s="13" t="s">
        <v>92</v>
      </c>
      <c r="G30" s="13" t="s">
        <v>93</v>
      </c>
      <c r="H30" s="22">
        <f t="shared" si="1"/>
        <v>60</v>
      </c>
      <c r="I30" s="33">
        <v>60</v>
      </c>
      <c r="J30" s="33"/>
      <c r="K30" s="13"/>
      <c r="L30" s="35"/>
      <c r="M30" s="15">
        <f t="shared" si="0"/>
        <v>60</v>
      </c>
      <c r="N30" s="42">
        <v>60</v>
      </c>
      <c r="O30" s="13"/>
      <c r="P30" s="13"/>
      <c r="Q30" s="13"/>
      <c r="R30" s="46"/>
      <c r="S30" s="13"/>
      <c r="T30" s="13"/>
      <c r="U30" s="13"/>
      <c r="V30" s="13"/>
      <c r="W30" s="50"/>
    </row>
    <row r="31" ht="28" customHeight="1" spans="1:23">
      <c r="A31" s="12">
        <v>26</v>
      </c>
      <c r="B31" s="13"/>
      <c r="C31" s="13"/>
      <c r="D31" s="15" t="s">
        <v>94</v>
      </c>
      <c r="E31" s="13"/>
      <c r="F31" s="13"/>
      <c r="G31" s="13"/>
      <c r="H31" s="22">
        <v>4</v>
      </c>
      <c r="I31" s="33">
        <v>4</v>
      </c>
      <c r="J31" s="33"/>
      <c r="K31" s="13"/>
      <c r="L31" s="35"/>
      <c r="M31" s="15">
        <v>4</v>
      </c>
      <c r="N31" s="42">
        <v>4</v>
      </c>
      <c r="O31" s="13"/>
      <c r="P31" s="13"/>
      <c r="Q31" s="13"/>
      <c r="R31" s="46"/>
      <c r="S31" s="13"/>
      <c r="T31" s="13"/>
      <c r="U31" s="13"/>
      <c r="V31" s="13"/>
      <c r="W31" s="50"/>
    </row>
    <row r="32" ht="28" customHeight="1" spans="1:23">
      <c r="A32" s="12">
        <v>27</v>
      </c>
      <c r="B32" s="13"/>
      <c r="C32" s="13"/>
      <c r="D32" s="13" t="s">
        <v>95</v>
      </c>
      <c r="E32" s="13"/>
      <c r="F32" s="13" t="s">
        <v>96</v>
      </c>
      <c r="G32" s="13"/>
      <c r="H32" s="22">
        <f t="shared" ref="H32:H53" si="2">I32+J32+K32+L32</f>
        <v>15</v>
      </c>
      <c r="I32" s="33">
        <v>15</v>
      </c>
      <c r="J32" s="33"/>
      <c r="K32" s="13"/>
      <c r="L32" s="35"/>
      <c r="M32" s="15">
        <f>N32+O32+P32+Q32</f>
        <v>14.019183</v>
      </c>
      <c r="N32" s="15">
        <f>5.565+8.454183</f>
        <v>14.019183</v>
      </c>
      <c r="O32" s="13"/>
      <c r="P32" s="13"/>
      <c r="Q32" s="13"/>
      <c r="R32" s="46"/>
      <c r="S32" s="13"/>
      <c r="T32" s="13"/>
      <c r="U32" s="13"/>
      <c r="V32" s="13"/>
      <c r="W32" s="50"/>
    </row>
    <row r="33" s="2" customFormat="1" ht="28" customHeight="1" spans="1:23">
      <c r="A33" s="12">
        <v>28</v>
      </c>
      <c r="B33" s="13"/>
      <c r="C33" s="13" t="s">
        <v>97</v>
      </c>
      <c r="D33" s="13" t="s">
        <v>98</v>
      </c>
      <c r="E33" s="13"/>
      <c r="F33" s="13" t="s">
        <v>99</v>
      </c>
      <c r="G33" s="13"/>
      <c r="H33" s="22">
        <f t="shared" si="2"/>
        <v>500</v>
      </c>
      <c r="I33" s="33">
        <v>500</v>
      </c>
      <c r="J33" s="33"/>
      <c r="K33" s="13"/>
      <c r="L33" s="35"/>
      <c r="M33" s="15">
        <f>N33+O33+P33+Q33</f>
        <v>500</v>
      </c>
      <c r="N33" s="42">
        <v>500</v>
      </c>
      <c r="O33" s="13"/>
      <c r="P33" s="13"/>
      <c r="Q33" s="13"/>
      <c r="R33" s="46"/>
      <c r="S33" s="13"/>
      <c r="T33" s="13"/>
      <c r="U33" s="13"/>
      <c r="V33" s="13"/>
      <c r="W33" s="50"/>
    </row>
    <row r="34" s="2" customFormat="1" ht="28" customHeight="1" spans="1:23">
      <c r="A34" s="12">
        <v>29</v>
      </c>
      <c r="B34" s="13" t="s">
        <v>100</v>
      </c>
      <c r="C34" s="13"/>
      <c r="D34" s="13"/>
      <c r="E34" s="13"/>
      <c r="F34" s="13"/>
      <c r="G34" s="13"/>
      <c r="H34" s="22">
        <f t="shared" si="2"/>
        <v>150</v>
      </c>
      <c r="I34" s="33"/>
      <c r="J34" s="33">
        <v>150</v>
      </c>
      <c r="K34" s="13"/>
      <c r="L34" s="35"/>
      <c r="M34" s="15">
        <f>N34+O34+P34+Q34</f>
        <v>150</v>
      </c>
      <c r="N34" s="13"/>
      <c r="O34" s="13">
        <v>150</v>
      </c>
      <c r="P34" s="13"/>
      <c r="Q34" s="13"/>
      <c r="R34" s="46"/>
      <c r="S34" s="13"/>
      <c r="T34" s="13"/>
      <c r="U34" s="13"/>
      <c r="V34" s="13"/>
      <c r="W34" s="50"/>
    </row>
    <row r="35" ht="28" customHeight="1" spans="1:23">
      <c r="A35" s="12">
        <v>30</v>
      </c>
      <c r="B35" s="13"/>
      <c r="C35" s="13"/>
      <c r="D35" s="13" t="s">
        <v>94</v>
      </c>
      <c r="E35" s="13"/>
      <c r="F35" s="13" t="s">
        <v>101</v>
      </c>
      <c r="G35" s="13" t="s">
        <v>102</v>
      </c>
      <c r="H35" s="22">
        <f t="shared" si="2"/>
        <v>306</v>
      </c>
      <c r="I35" s="24"/>
      <c r="J35" s="33">
        <v>306</v>
      </c>
      <c r="K35" s="13"/>
      <c r="L35" s="35"/>
      <c r="M35" s="15">
        <f t="shared" ref="M35:M53" si="3">N35+O35+P35+Q35</f>
        <v>306</v>
      </c>
      <c r="N35" s="13"/>
      <c r="O35" s="13">
        <v>306</v>
      </c>
      <c r="P35" s="13"/>
      <c r="Q35" s="13"/>
      <c r="R35" s="46"/>
      <c r="S35" s="13"/>
      <c r="T35" s="13"/>
      <c r="U35" s="13"/>
      <c r="V35" s="13"/>
      <c r="W35" s="50"/>
    </row>
    <row r="36" ht="25" customHeight="1" spans="1:23">
      <c r="A36" s="12">
        <v>31</v>
      </c>
      <c r="B36" s="13"/>
      <c r="C36" s="13"/>
      <c r="D36" s="13" t="s">
        <v>103</v>
      </c>
      <c r="E36" s="13"/>
      <c r="F36" s="13" t="s">
        <v>104</v>
      </c>
      <c r="G36" s="13" t="s">
        <v>105</v>
      </c>
      <c r="H36" s="22">
        <f t="shared" si="2"/>
        <v>30</v>
      </c>
      <c r="I36" s="24"/>
      <c r="J36" s="33">
        <v>30</v>
      </c>
      <c r="K36" s="24"/>
      <c r="L36" s="34"/>
      <c r="M36" s="15">
        <f t="shared" si="3"/>
        <v>30</v>
      </c>
      <c r="N36" s="13"/>
      <c r="O36" s="33">
        <v>30</v>
      </c>
      <c r="P36" s="24"/>
      <c r="Q36" s="33"/>
      <c r="R36" s="46"/>
      <c r="S36" s="24"/>
      <c r="T36" s="24"/>
      <c r="U36" s="24"/>
      <c r="V36" s="24"/>
      <c r="W36" s="50"/>
    </row>
    <row r="37" ht="42" customHeight="1" spans="1:23">
      <c r="A37" s="12">
        <v>32</v>
      </c>
      <c r="B37" s="13"/>
      <c r="C37" s="13"/>
      <c r="D37" s="14" t="s">
        <v>106</v>
      </c>
      <c r="E37" s="14"/>
      <c r="F37" s="14" t="s">
        <v>107</v>
      </c>
      <c r="G37" s="14" t="s">
        <v>108</v>
      </c>
      <c r="H37" s="22">
        <f t="shared" si="2"/>
        <v>20</v>
      </c>
      <c r="I37" s="33"/>
      <c r="J37" s="33">
        <v>20</v>
      </c>
      <c r="K37" s="24"/>
      <c r="L37" s="34"/>
      <c r="M37" s="15">
        <f t="shared" si="3"/>
        <v>20</v>
      </c>
      <c r="N37" s="13"/>
      <c r="O37" s="33">
        <v>20</v>
      </c>
      <c r="P37" s="24"/>
      <c r="Q37" s="33"/>
      <c r="R37" s="46"/>
      <c r="S37" s="24"/>
      <c r="T37" s="24"/>
      <c r="U37" s="24"/>
      <c r="V37" s="24"/>
      <c r="W37" s="50"/>
    </row>
    <row r="38" ht="36" customHeight="1" spans="1:23">
      <c r="A38" s="12">
        <v>33</v>
      </c>
      <c r="B38" s="13"/>
      <c r="C38" s="13"/>
      <c r="D38" s="14" t="s">
        <v>109</v>
      </c>
      <c r="E38" s="14"/>
      <c r="F38" s="14" t="s">
        <v>110</v>
      </c>
      <c r="G38" s="14" t="s">
        <v>111</v>
      </c>
      <c r="H38" s="22">
        <f t="shared" si="2"/>
        <v>33</v>
      </c>
      <c r="I38" s="33"/>
      <c r="J38" s="33">
        <v>33</v>
      </c>
      <c r="K38" s="13"/>
      <c r="L38" s="35"/>
      <c r="M38" s="15">
        <f t="shared" si="3"/>
        <v>33</v>
      </c>
      <c r="N38" s="13"/>
      <c r="O38" s="13">
        <v>33</v>
      </c>
      <c r="P38" s="13"/>
      <c r="Q38" s="13"/>
      <c r="R38" s="46"/>
      <c r="S38" s="13"/>
      <c r="T38" s="13"/>
      <c r="U38" s="13"/>
      <c r="V38" s="13"/>
      <c r="W38" s="50"/>
    </row>
    <row r="39" ht="24" customHeight="1" spans="1:23">
      <c r="A39" s="12">
        <v>34</v>
      </c>
      <c r="B39" s="13"/>
      <c r="C39" s="13"/>
      <c r="D39" s="14" t="s">
        <v>112</v>
      </c>
      <c r="E39" s="14"/>
      <c r="F39" s="14" t="s">
        <v>96</v>
      </c>
      <c r="G39" s="14"/>
      <c r="H39" s="22">
        <f t="shared" si="2"/>
        <v>90</v>
      </c>
      <c r="I39" s="24"/>
      <c r="J39" s="33">
        <v>90</v>
      </c>
      <c r="K39" s="24"/>
      <c r="L39" s="34"/>
      <c r="M39" s="15">
        <f t="shared" si="3"/>
        <v>72.333796</v>
      </c>
      <c r="N39" s="33"/>
      <c r="O39" s="13">
        <f>50.984268+14.88341+6.691595-0.225477</f>
        <v>72.333796</v>
      </c>
      <c r="P39" s="24"/>
      <c r="Q39" s="33"/>
      <c r="R39" s="46"/>
      <c r="S39" s="24"/>
      <c r="T39" s="24"/>
      <c r="U39" s="24"/>
      <c r="V39" s="24"/>
      <c r="W39" s="50"/>
    </row>
    <row r="40" ht="24" customHeight="1" spans="1:23">
      <c r="A40" s="12">
        <v>35</v>
      </c>
      <c r="B40" s="13"/>
      <c r="C40" s="13"/>
      <c r="D40" s="14" t="s">
        <v>113</v>
      </c>
      <c r="E40" s="14"/>
      <c r="F40" s="14" t="s">
        <v>96</v>
      </c>
      <c r="G40" s="24"/>
      <c r="H40" s="22">
        <f t="shared" si="2"/>
        <v>69.6</v>
      </c>
      <c r="I40" s="24"/>
      <c r="J40" s="33">
        <v>69.6</v>
      </c>
      <c r="K40" s="24"/>
      <c r="L40" s="34"/>
      <c r="M40" s="15">
        <f t="shared" si="3"/>
        <v>69.6</v>
      </c>
      <c r="N40" s="33"/>
      <c r="O40" s="33">
        <v>69.6</v>
      </c>
      <c r="P40" s="24"/>
      <c r="Q40" s="33"/>
      <c r="R40" s="46"/>
      <c r="S40" s="24"/>
      <c r="T40" s="24"/>
      <c r="U40" s="24"/>
      <c r="V40" s="24"/>
      <c r="W40" s="50"/>
    </row>
    <row r="41" ht="24" customHeight="1" spans="1:23">
      <c r="A41" s="12">
        <v>36</v>
      </c>
      <c r="B41" s="13"/>
      <c r="C41" s="13"/>
      <c r="D41" s="14" t="s">
        <v>114</v>
      </c>
      <c r="E41" s="14"/>
      <c r="F41" s="14"/>
      <c r="G41" s="24"/>
      <c r="H41" s="22">
        <f t="shared" si="2"/>
        <v>30.4</v>
      </c>
      <c r="I41" s="24"/>
      <c r="J41" s="33">
        <v>30.4</v>
      </c>
      <c r="K41" s="24"/>
      <c r="L41" s="34"/>
      <c r="M41" s="15">
        <f t="shared" si="3"/>
        <v>30.4</v>
      </c>
      <c r="N41" s="33"/>
      <c r="O41" s="33">
        <v>30.4</v>
      </c>
      <c r="P41" s="24"/>
      <c r="Q41" s="33"/>
      <c r="R41" s="46"/>
      <c r="S41" s="24"/>
      <c r="T41" s="24"/>
      <c r="U41" s="24"/>
      <c r="V41" s="24"/>
      <c r="W41" s="50"/>
    </row>
    <row r="42" ht="41" customHeight="1" spans="1:23">
      <c r="A42" s="12">
        <v>37</v>
      </c>
      <c r="B42" s="13"/>
      <c r="C42" s="13" t="s">
        <v>115</v>
      </c>
      <c r="D42" s="14" t="s">
        <v>116</v>
      </c>
      <c r="E42" s="14"/>
      <c r="F42" s="14" t="s">
        <v>117</v>
      </c>
      <c r="G42" s="14"/>
      <c r="H42" s="22">
        <f t="shared" si="2"/>
        <v>106</v>
      </c>
      <c r="I42" s="14"/>
      <c r="J42" s="33">
        <v>106</v>
      </c>
      <c r="K42" s="24"/>
      <c r="L42" s="34"/>
      <c r="M42" s="15">
        <f t="shared" si="3"/>
        <v>106</v>
      </c>
      <c r="N42" s="33"/>
      <c r="O42" s="33">
        <v>106</v>
      </c>
      <c r="P42" s="24"/>
      <c r="Q42" s="33"/>
      <c r="R42" s="46"/>
      <c r="S42" s="24"/>
      <c r="T42" s="24"/>
      <c r="U42" s="24"/>
      <c r="V42" s="24"/>
      <c r="W42" s="50"/>
    </row>
    <row r="43" ht="24" customHeight="1" spans="1:23">
      <c r="A43" s="12">
        <v>38</v>
      </c>
      <c r="B43" s="13" t="s">
        <v>118</v>
      </c>
      <c r="C43" s="13" t="s">
        <v>119</v>
      </c>
      <c r="D43" s="13" t="s">
        <v>22</v>
      </c>
      <c r="E43" s="14"/>
      <c r="F43" s="14"/>
      <c r="G43" s="14"/>
      <c r="H43" s="22">
        <f t="shared" si="2"/>
        <v>120</v>
      </c>
      <c r="I43" s="13"/>
      <c r="J43" s="13">
        <v>120</v>
      </c>
      <c r="K43" s="24"/>
      <c r="L43" s="34"/>
      <c r="M43" s="15">
        <f t="shared" si="3"/>
        <v>120</v>
      </c>
      <c r="N43" s="33"/>
      <c r="O43" s="33">
        <v>120</v>
      </c>
      <c r="P43" s="24"/>
      <c r="Q43" s="33"/>
      <c r="R43" s="46"/>
      <c r="S43" s="24"/>
      <c r="T43" s="24"/>
      <c r="U43" s="24"/>
      <c r="V43" s="24"/>
      <c r="W43" s="50"/>
    </row>
    <row r="44" ht="24" customHeight="1" spans="1:23">
      <c r="A44" s="12">
        <v>39</v>
      </c>
      <c r="B44" s="13"/>
      <c r="C44" s="13"/>
      <c r="D44" s="13" t="s">
        <v>120</v>
      </c>
      <c r="E44" s="14"/>
      <c r="F44" s="14"/>
      <c r="G44" s="14"/>
      <c r="H44" s="22">
        <f t="shared" si="2"/>
        <v>20</v>
      </c>
      <c r="I44" s="13"/>
      <c r="J44" s="13">
        <v>20</v>
      </c>
      <c r="K44" s="24"/>
      <c r="L44" s="34"/>
      <c r="M44" s="15">
        <f t="shared" si="3"/>
        <v>20</v>
      </c>
      <c r="N44" s="33"/>
      <c r="O44" s="33">
        <v>20</v>
      </c>
      <c r="P44" s="24"/>
      <c r="Q44" s="33"/>
      <c r="R44" s="46"/>
      <c r="S44" s="24"/>
      <c r="T44" s="24"/>
      <c r="U44" s="24"/>
      <c r="V44" s="24"/>
      <c r="W44" s="50"/>
    </row>
    <row r="45" ht="24" customHeight="1" spans="1:23">
      <c r="A45" s="12">
        <v>40</v>
      </c>
      <c r="B45" s="13"/>
      <c r="C45" s="13"/>
      <c r="D45" s="13" t="s">
        <v>121</v>
      </c>
      <c r="E45" s="14"/>
      <c r="F45" s="14"/>
      <c r="G45" s="14"/>
      <c r="H45" s="22">
        <f t="shared" si="2"/>
        <v>30</v>
      </c>
      <c r="I45" s="13"/>
      <c r="J45" s="13">
        <v>30</v>
      </c>
      <c r="K45" s="24"/>
      <c r="L45" s="34"/>
      <c r="M45" s="15">
        <f t="shared" si="3"/>
        <v>30</v>
      </c>
      <c r="N45" s="33"/>
      <c r="O45" s="33">
        <v>30</v>
      </c>
      <c r="P45" s="24"/>
      <c r="Q45" s="33"/>
      <c r="R45" s="46"/>
      <c r="S45" s="24"/>
      <c r="T45" s="24"/>
      <c r="U45" s="24"/>
      <c r="V45" s="24"/>
      <c r="W45" s="50"/>
    </row>
    <row r="46" ht="24" customHeight="1" spans="1:23">
      <c r="A46" s="12">
        <v>41</v>
      </c>
      <c r="B46" s="13"/>
      <c r="C46" s="13"/>
      <c r="D46" s="13" t="s">
        <v>122</v>
      </c>
      <c r="E46" s="14"/>
      <c r="F46" s="14"/>
      <c r="G46" s="14"/>
      <c r="H46" s="22">
        <f t="shared" si="2"/>
        <v>30</v>
      </c>
      <c r="I46" s="13"/>
      <c r="J46" s="13">
        <v>30</v>
      </c>
      <c r="K46" s="24"/>
      <c r="L46" s="34"/>
      <c r="M46" s="15">
        <f t="shared" si="3"/>
        <v>30</v>
      </c>
      <c r="N46" s="33"/>
      <c r="O46" s="33">
        <v>30</v>
      </c>
      <c r="P46" s="24"/>
      <c r="Q46" s="33"/>
      <c r="R46" s="46"/>
      <c r="S46" s="24"/>
      <c r="T46" s="24"/>
      <c r="U46" s="24"/>
      <c r="V46" s="24"/>
      <c r="W46" s="50"/>
    </row>
    <row r="47" ht="51" customHeight="1" spans="1:23">
      <c r="A47" s="12">
        <v>42</v>
      </c>
      <c r="B47" s="13" t="s">
        <v>123</v>
      </c>
      <c r="C47" s="13" t="s">
        <v>124</v>
      </c>
      <c r="D47" s="14" t="s">
        <v>125</v>
      </c>
      <c r="E47" s="14"/>
      <c r="F47" s="14" t="s">
        <v>126</v>
      </c>
      <c r="G47" s="14" t="s">
        <v>127</v>
      </c>
      <c r="H47" s="22">
        <f t="shared" si="2"/>
        <v>207</v>
      </c>
      <c r="I47" s="24"/>
      <c r="J47" s="33">
        <v>207</v>
      </c>
      <c r="K47" s="24"/>
      <c r="L47" s="34"/>
      <c r="M47" s="15">
        <f t="shared" si="3"/>
        <v>200.79</v>
      </c>
      <c r="N47" s="33"/>
      <c r="O47" s="13">
        <v>200.79</v>
      </c>
      <c r="P47" s="24"/>
      <c r="Q47" s="33"/>
      <c r="R47" s="46"/>
      <c r="S47" s="24"/>
      <c r="T47" s="24"/>
      <c r="U47" s="24"/>
      <c r="V47" s="24"/>
      <c r="W47" s="50"/>
    </row>
    <row r="48" ht="51" customHeight="1" spans="1:23">
      <c r="A48" s="12">
        <v>43</v>
      </c>
      <c r="B48" s="13" t="s">
        <v>128</v>
      </c>
      <c r="C48" s="13"/>
      <c r="D48" s="14" t="s">
        <v>129</v>
      </c>
      <c r="E48" s="14"/>
      <c r="F48" s="14" t="s">
        <v>130</v>
      </c>
      <c r="G48" s="14" t="s">
        <v>130</v>
      </c>
      <c r="H48" s="22">
        <f t="shared" si="2"/>
        <v>152</v>
      </c>
      <c r="I48" s="33"/>
      <c r="J48" s="33">
        <v>152</v>
      </c>
      <c r="K48" s="24"/>
      <c r="L48" s="34"/>
      <c r="M48" s="15">
        <f t="shared" si="3"/>
        <v>122.1082</v>
      </c>
      <c r="N48" s="33"/>
      <c r="O48" s="13">
        <f>62.9424+59.1658</f>
        <v>122.1082</v>
      </c>
      <c r="P48" s="24"/>
      <c r="Q48" s="33"/>
      <c r="R48" s="46"/>
      <c r="S48" s="24"/>
      <c r="T48" s="24"/>
      <c r="U48" s="24"/>
      <c r="V48" s="24"/>
      <c r="W48" s="50"/>
    </row>
    <row r="49" ht="104" customHeight="1" spans="1:23">
      <c r="A49" s="12">
        <v>44</v>
      </c>
      <c r="B49" s="13" t="s">
        <v>131</v>
      </c>
      <c r="C49" s="13" t="s">
        <v>96</v>
      </c>
      <c r="D49" s="14" t="s">
        <v>132</v>
      </c>
      <c r="E49" s="14"/>
      <c r="F49" s="14" t="s">
        <v>133</v>
      </c>
      <c r="G49" s="14"/>
      <c r="H49" s="22">
        <f t="shared" si="2"/>
        <v>155</v>
      </c>
      <c r="I49" s="33"/>
      <c r="J49" s="33"/>
      <c r="K49" s="33">
        <v>155</v>
      </c>
      <c r="L49" s="34"/>
      <c r="M49" s="15">
        <f t="shared" si="3"/>
        <v>155</v>
      </c>
      <c r="N49" s="33"/>
      <c r="O49" s="33"/>
      <c r="P49" s="43">
        <v>155</v>
      </c>
      <c r="Q49" s="33"/>
      <c r="R49" s="46"/>
      <c r="S49" s="24"/>
      <c r="T49" s="24"/>
      <c r="U49" s="24"/>
      <c r="V49" s="24"/>
      <c r="W49" s="50"/>
    </row>
    <row r="50" ht="96" customHeight="1" spans="1:23">
      <c r="A50" s="12">
        <v>45</v>
      </c>
      <c r="B50" s="13"/>
      <c r="C50" s="13" t="s">
        <v>134</v>
      </c>
      <c r="D50" s="14" t="s">
        <v>135</v>
      </c>
      <c r="E50" s="14"/>
      <c r="F50" s="14" t="s">
        <v>136</v>
      </c>
      <c r="G50" s="14"/>
      <c r="H50" s="22">
        <f t="shared" si="2"/>
        <v>250</v>
      </c>
      <c r="I50" s="33"/>
      <c r="J50" s="33"/>
      <c r="K50" s="33">
        <v>250</v>
      </c>
      <c r="L50" s="34"/>
      <c r="M50" s="15">
        <f t="shared" si="3"/>
        <v>250</v>
      </c>
      <c r="N50" s="33"/>
      <c r="O50" s="33"/>
      <c r="P50" s="43">
        <v>250</v>
      </c>
      <c r="Q50" s="33"/>
      <c r="R50" s="46"/>
      <c r="S50" s="24"/>
      <c r="T50" s="24"/>
      <c r="U50" s="24"/>
      <c r="V50" s="24"/>
      <c r="W50" s="50"/>
    </row>
    <row r="51" ht="48" customHeight="1" spans="1:23">
      <c r="A51" s="12">
        <v>46</v>
      </c>
      <c r="B51" s="13" t="s">
        <v>137</v>
      </c>
      <c r="C51" s="14" t="s">
        <v>138</v>
      </c>
      <c r="D51" s="14" t="s">
        <v>139</v>
      </c>
      <c r="E51" s="14"/>
      <c r="F51" s="14" t="s">
        <v>138</v>
      </c>
      <c r="G51" s="14" t="s">
        <v>140</v>
      </c>
      <c r="H51" s="22">
        <f t="shared" si="2"/>
        <v>384</v>
      </c>
      <c r="I51" s="33"/>
      <c r="J51" s="33"/>
      <c r="K51" s="33">
        <v>384</v>
      </c>
      <c r="L51" s="34"/>
      <c r="M51" s="15">
        <f t="shared" si="3"/>
        <v>384</v>
      </c>
      <c r="N51" s="33"/>
      <c r="O51" s="33"/>
      <c r="P51" s="43">
        <f>242.1785+141.8215</f>
        <v>384</v>
      </c>
      <c r="Q51" s="33"/>
      <c r="R51" s="46"/>
      <c r="S51" s="24"/>
      <c r="T51" s="24"/>
      <c r="U51" s="24"/>
      <c r="V51" s="24"/>
      <c r="W51" s="50"/>
    </row>
    <row r="52" ht="44" customHeight="1" spans="1:23">
      <c r="A52" s="12">
        <v>47</v>
      </c>
      <c r="B52" s="13" t="s">
        <v>141</v>
      </c>
      <c r="C52" s="13" t="s">
        <v>142</v>
      </c>
      <c r="D52" s="14" t="s">
        <v>143</v>
      </c>
      <c r="E52" s="14"/>
      <c r="F52" s="14" t="s">
        <v>96</v>
      </c>
      <c r="G52" s="14"/>
      <c r="H52" s="22">
        <f t="shared" si="2"/>
        <v>285.6468</v>
      </c>
      <c r="I52" s="33"/>
      <c r="J52" s="33"/>
      <c r="K52" s="33">
        <f>315.6468-30</f>
        <v>285.6468</v>
      </c>
      <c r="L52" s="34"/>
      <c r="M52" s="15">
        <f t="shared" si="3"/>
        <v>285.6468</v>
      </c>
      <c r="N52" s="33"/>
      <c r="O52" s="33"/>
      <c r="P52" s="43">
        <v>285.6468</v>
      </c>
      <c r="Q52" s="33"/>
      <c r="R52" s="46"/>
      <c r="S52" s="24"/>
      <c r="T52" s="24"/>
      <c r="U52" s="24"/>
      <c r="V52" s="24"/>
      <c r="W52" s="50"/>
    </row>
    <row r="53" ht="47" customHeight="1" spans="1:23">
      <c r="A53" s="12">
        <v>48</v>
      </c>
      <c r="B53" s="13"/>
      <c r="C53" s="13" t="s">
        <v>144</v>
      </c>
      <c r="D53" s="14" t="s">
        <v>143</v>
      </c>
      <c r="E53" s="14"/>
      <c r="F53" s="14" t="s">
        <v>144</v>
      </c>
      <c r="G53" s="14"/>
      <c r="H53" s="22">
        <f t="shared" si="2"/>
        <v>30</v>
      </c>
      <c r="I53" s="33"/>
      <c r="J53" s="33"/>
      <c r="K53" s="33">
        <v>30</v>
      </c>
      <c r="L53" s="34"/>
      <c r="M53" s="15">
        <f t="shared" si="3"/>
        <v>30</v>
      </c>
      <c r="N53" s="33"/>
      <c r="O53" s="33"/>
      <c r="P53" s="43">
        <v>30</v>
      </c>
      <c r="Q53" s="33"/>
      <c r="R53" s="46"/>
      <c r="S53" s="24"/>
      <c r="T53" s="24"/>
      <c r="U53" s="24"/>
      <c r="V53" s="24"/>
      <c r="W53" s="50"/>
    </row>
    <row r="54" ht="22" customHeight="1" spans="1:23">
      <c r="A54" s="12">
        <v>49</v>
      </c>
      <c r="B54" s="13" t="s">
        <v>145</v>
      </c>
      <c r="C54" s="13" t="s">
        <v>146</v>
      </c>
      <c r="D54" s="16" t="s">
        <v>147</v>
      </c>
      <c r="E54" s="14"/>
      <c r="F54" s="14"/>
      <c r="G54" s="14"/>
      <c r="H54" s="22"/>
      <c r="I54" s="33"/>
      <c r="J54" s="33"/>
      <c r="K54" s="33">
        <v>30</v>
      </c>
      <c r="L54" s="34"/>
      <c r="M54" s="15"/>
      <c r="N54" s="33"/>
      <c r="O54" s="33"/>
      <c r="P54" s="43">
        <v>30</v>
      </c>
      <c r="Q54" s="33"/>
      <c r="R54" s="46"/>
      <c r="S54" s="24"/>
      <c r="T54" s="24"/>
      <c r="U54" s="24"/>
      <c r="V54" s="24"/>
      <c r="W54" s="50"/>
    </row>
    <row r="55" ht="22" customHeight="1" spans="1:23">
      <c r="A55" s="12"/>
      <c r="B55" s="13"/>
      <c r="C55" s="13"/>
      <c r="D55" s="16" t="s">
        <v>148</v>
      </c>
      <c r="E55" s="14"/>
      <c r="F55" s="14"/>
      <c r="G55" s="14"/>
      <c r="H55" s="22"/>
      <c r="I55" s="33"/>
      <c r="J55" s="33"/>
      <c r="K55" s="33">
        <v>20</v>
      </c>
      <c r="L55" s="34"/>
      <c r="M55" s="15"/>
      <c r="N55" s="33"/>
      <c r="O55" s="33"/>
      <c r="P55" s="43">
        <v>20</v>
      </c>
      <c r="Q55" s="33"/>
      <c r="R55" s="46"/>
      <c r="S55" s="24"/>
      <c r="T55" s="24"/>
      <c r="U55" s="24"/>
      <c r="V55" s="24"/>
      <c r="W55" s="50"/>
    </row>
    <row r="56" ht="30" customHeight="1" spans="1:23">
      <c r="A56" s="12"/>
      <c r="B56" s="13"/>
      <c r="C56" s="13"/>
      <c r="D56" s="17" t="s">
        <v>149</v>
      </c>
      <c r="E56" s="14"/>
      <c r="F56" s="14"/>
      <c r="G56" s="14"/>
      <c r="H56" s="22"/>
      <c r="I56" s="33"/>
      <c r="J56" s="33"/>
      <c r="K56" s="33">
        <v>46</v>
      </c>
      <c r="L56" s="34"/>
      <c r="M56" s="15"/>
      <c r="N56" s="33"/>
      <c r="O56" s="33"/>
      <c r="P56" s="43">
        <v>46</v>
      </c>
      <c r="Q56" s="33"/>
      <c r="R56" s="46"/>
      <c r="S56" s="24"/>
      <c r="T56" s="24"/>
      <c r="U56" s="24"/>
      <c r="V56" s="24"/>
      <c r="W56" s="50"/>
    </row>
    <row r="57" ht="44" customHeight="1" spans="1:23">
      <c r="A57" s="12">
        <v>50</v>
      </c>
      <c r="B57" s="13" t="s">
        <v>150</v>
      </c>
      <c r="C57" s="13" t="s">
        <v>96</v>
      </c>
      <c r="D57" s="14" t="s">
        <v>151</v>
      </c>
      <c r="E57" s="14"/>
      <c r="F57" s="14" t="s">
        <v>96</v>
      </c>
      <c r="G57" s="14" t="s">
        <v>152</v>
      </c>
      <c r="H57" s="22">
        <f t="shared" ref="H57:H62" si="4">I57+J57+K57+L57</f>
        <v>739.5106</v>
      </c>
      <c r="I57" s="33"/>
      <c r="J57" s="33"/>
      <c r="K57" s="24"/>
      <c r="L57" s="33">
        <v>739.5106</v>
      </c>
      <c r="M57" s="13">
        <f t="shared" ref="M57:M70" si="5">N57+O57+P57+Q57</f>
        <v>739.5106</v>
      </c>
      <c r="N57" s="33"/>
      <c r="O57" s="33"/>
      <c r="P57" s="24"/>
      <c r="Q57" s="33">
        <v>739.5106</v>
      </c>
      <c r="R57" s="46"/>
      <c r="S57" s="24"/>
      <c r="T57" s="24"/>
      <c r="U57" s="24"/>
      <c r="V57" s="24"/>
      <c r="W57" s="50"/>
    </row>
    <row r="58" s="2" customFormat="1" ht="50" customHeight="1" spans="1:23">
      <c r="A58" s="12">
        <v>51</v>
      </c>
      <c r="B58" s="13"/>
      <c r="C58" s="13"/>
      <c r="D58" s="14" t="s">
        <v>153</v>
      </c>
      <c r="E58" s="14"/>
      <c r="F58" s="14" t="s">
        <v>96</v>
      </c>
      <c r="G58" s="14" t="s">
        <v>152</v>
      </c>
      <c r="H58" s="22">
        <f t="shared" si="4"/>
        <v>270.161</v>
      </c>
      <c r="I58" s="33"/>
      <c r="J58" s="33"/>
      <c r="K58" s="24"/>
      <c r="L58" s="33">
        <v>270.161</v>
      </c>
      <c r="M58" s="15">
        <f t="shared" si="5"/>
        <v>270.161</v>
      </c>
      <c r="N58" s="33"/>
      <c r="O58" s="33"/>
      <c r="P58" s="24"/>
      <c r="Q58" s="33">
        <v>270.161</v>
      </c>
      <c r="R58" s="46"/>
      <c r="S58" s="24"/>
      <c r="T58" s="24"/>
      <c r="U58" s="24"/>
      <c r="V58" s="24"/>
      <c r="W58" s="50"/>
    </row>
    <row r="59" ht="50" customHeight="1" spans="1:23">
      <c r="A59" s="12">
        <v>52</v>
      </c>
      <c r="B59" s="13"/>
      <c r="C59" s="13"/>
      <c r="D59" s="14" t="s">
        <v>154</v>
      </c>
      <c r="E59" s="14"/>
      <c r="F59" s="14" t="s">
        <v>96</v>
      </c>
      <c r="G59" s="14" t="s">
        <v>155</v>
      </c>
      <c r="H59" s="22">
        <f t="shared" si="4"/>
        <v>43.046</v>
      </c>
      <c r="I59" s="33"/>
      <c r="J59" s="33"/>
      <c r="K59" s="24"/>
      <c r="L59" s="36">
        <v>43.046</v>
      </c>
      <c r="M59" s="15">
        <f t="shared" si="5"/>
        <v>43.046</v>
      </c>
      <c r="N59" s="33"/>
      <c r="O59" s="33"/>
      <c r="P59" s="24"/>
      <c r="Q59" s="33">
        <v>43.046</v>
      </c>
      <c r="R59" s="46"/>
      <c r="S59" s="24"/>
      <c r="T59" s="24"/>
      <c r="U59" s="24"/>
      <c r="V59" s="24"/>
      <c r="W59" s="50"/>
    </row>
    <row r="60" ht="50" customHeight="1" spans="1:23">
      <c r="A60" s="12">
        <v>53</v>
      </c>
      <c r="B60" s="13"/>
      <c r="C60" s="13"/>
      <c r="D60" s="14" t="s">
        <v>156</v>
      </c>
      <c r="E60" s="14"/>
      <c r="F60" s="14" t="s">
        <v>96</v>
      </c>
      <c r="G60" s="14" t="s">
        <v>152</v>
      </c>
      <c r="H60" s="22">
        <f t="shared" si="4"/>
        <v>173.102</v>
      </c>
      <c r="I60" s="33"/>
      <c r="J60" s="33"/>
      <c r="K60" s="24"/>
      <c r="L60" s="36">
        <v>173.102</v>
      </c>
      <c r="M60" s="15">
        <f t="shared" si="5"/>
        <v>173.102</v>
      </c>
      <c r="N60" s="33"/>
      <c r="O60" s="33"/>
      <c r="P60" s="24"/>
      <c r="Q60" s="33">
        <v>173.102</v>
      </c>
      <c r="R60" s="46"/>
      <c r="S60" s="24"/>
      <c r="T60" s="24"/>
      <c r="U60" s="24"/>
      <c r="V60" s="24"/>
      <c r="W60" s="50"/>
    </row>
    <row r="61" ht="21" customHeight="1" spans="1:23">
      <c r="A61" s="12">
        <v>54</v>
      </c>
      <c r="B61" s="13"/>
      <c r="C61" s="13"/>
      <c r="D61" s="14" t="s">
        <v>157</v>
      </c>
      <c r="E61" s="14"/>
      <c r="F61" s="14" t="s">
        <v>96</v>
      </c>
      <c r="G61" s="14" t="s">
        <v>152</v>
      </c>
      <c r="H61" s="22">
        <f t="shared" si="4"/>
        <v>34.1588</v>
      </c>
      <c r="I61" s="33"/>
      <c r="J61" s="24"/>
      <c r="K61" s="24"/>
      <c r="L61" s="33">
        <v>34.1588</v>
      </c>
      <c r="M61" s="15">
        <f t="shared" si="5"/>
        <v>34.1588</v>
      </c>
      <c r="N61" s="33"/>
      <c r="O61" s="33"/>
      <c r="P61" s="24"/>
      <c r="Q61" s="33">
        <v>34.1588</v>
      </c>
      <c r="R61" s="46"/>
      <c r="S61" s="24"/>
      <c r="T61" s="24"/>
      <c r="U61" s="24"/>
      <c r="V61" s="24"/>
      <c r="W61" s="50"/>
    </row>
    <row r="62" ht="21" customHeight="1" spans="1:23">
      <c r="A62" s="12">
        <v>55</v>
      </c>
      <c r="B62" s="13"/>
      <c r="C62" s="13"/>
      <c r="D62" s="14" t="s">
        <v>158</v>
      </c>
      <c r="E62" s="14"/>
      <c r="F62" s="14" t="s">
        <v>96</v>
      </c>
      <c r="G62" s="14" t="s">
        <v>152</v>
      </c>
      <c r="H62" s="22">
        <f t="shared" si="4"/>
        <v>25.6634</v>
      </c>
      <c r="I62" s="33"/>
      <c r="J62" s="24"/>
      <c r="K62" s="24"/>
      <c r="L62" s="36">
        <v>25.6634</v>
      </c>
      <c r="M62" s="15">
        <f t="shared" si="5"/>
        <v>25.6634</v>
      </c>
      <c r="N62" s="33"/>
      <c r="O62" s="33"/>
      <c r="P62" s="24"/>
      <c r="Q62" s="33">
        <v>25.6634</v>
      </c>
      <c r="R62" s="46"/>
      <c r="S62" s="24"/>
      <c r="T62" s="24"/>
      <c r="U62" s="24"/>
      <c r="V62" s="24"/>
      <c r="W62" s="50"/>
    </row>
    <row r="63" ht="26" customHeight="1" spans="1:23">
      <c r="A63" s="12">
        <v>56</v>
      </c>
      <c r="B63" s="13"/>
      <c r="C63" s="13"/>
      <c r="D63" s="14" t="s">
        <v>159</v>
      </c>
      <c r="E63" s="14"/>
      <c r="F63" s="14" t="s">
        <v>96</v>
      </c>
      <c r="G63" s="14" t="s">
        <v>152</v>
      </c>
      <c r="H63" s="22">
        <f>I63+J63+K63</f>
        <v>0</v>
      </c>
      <c r="I63" s="33"/>
      <c r="J63" s="33"/>
      <c r="K63" s="24"/>
      <c r="L63" s="13">
        <f>752.3908+86.3612+84.2</f>
        <v>922.952</v>
      </c>
      <c r="M63" s="15">
        <f t="shared" si="5"/>
        <v>922.952</v>
      </c>
      <c r="N63" s="33"/>
      <c r="O63" s="33"/>
      <c r="P63" s="24"/>
      <c r="Q63" s="33">
        <v>922.952</v>
      </c>
      <c r="R63" s="46"/>
      <c r="S63" s="24"/>
      <c r="T63" s="24"/>
      <c r="U63" s="24"/>
      <c r="V63" s="24"/>
      <c r="W63" s="50"/>
    </row>
    <row r="64" ht="31" customHeight="1" spans="1:23">
      <c r="A64" s="12">
        <v>57</v>
      </c>
      <c r="B64" s="13"/>
      <c r="C64" s="13"/>
      <c r="D64" s="14" t="s">
        <v>114</v>
      </c>
      <c r="E64" s="14"/>
      <c r="F64" s="14" t="s">
        <v>96</v>
      </c>
      <c r="G64" s="14" t="s">
        <v>152</v>
      </c>
      <c r="H64" s="22">
        <v>384.086</v>
      </c>
      <c r="I64" s="33"/>
      <c r="J64" s="24"/>
      <c r="K64" s="33"/>
      <c r="L64" s="36">
        <v>384.086</v>
      </c>
      <c r="M64" s="15">
        <f t="shared" si="5"/>
        <v>384.086</v>
      </c>
      <c r="N64" s="33"/>
      <c r="O64" s="33"/>
      <c r="P64" s="33"/>
      <c r="Q64" s="33">
        <v>384.086</v>
      </c>
      <c r="R64" s="46"/>
      <c r="S64" s="24"/>
      <c r="T64" s="24"/>
      <c r="U64" s="24"/>
      <c r="V64" s="24"/>
      <c r="W64" s="50"/>
    </row>
    <row r="65" ht="26" customHeight="1" spans="1:23">
      <c r="A65" s="12">
        <v>58</v>
      </c>
      <c r="B65" s="13"/>
      <c r="C65" s="13"/>
      <c r="D65" s="14" t="s">
        <v>160</v>
      </c>
      <c r="E65" s="14"/>
      <c r="F65" s="14" t="s">
        <v>96</v>
      </c>
      <c r="G65" s="14" t="s">
        <v>152</v>
      </c>
      <c r="H65" s="22">
        <v>68.664</v>
      </c>
      <c r="I65" s="33"/>
      <c r="J65" s="24"/>
      <c r="K65" s="33"/>
      <c r="L65" s="36">
        <v>68.664</v>
      </c>
      <c r="M65" s="15">
        <f t="shared" si="5"/>
        <v>68.664</v>
      </c>
      <c r="N65" s="33"/>
      <c r="O65" s="33"/>
      <c r="P65" s="33"/>
      <c r="Q65" s="33">
        <v>68.664</v>
      </c>
      <c r="R65" s="46"/>
      <c r="S65" s="24"/>
      <c r="T65" s="24"/>
      <c r="U65" s="24"/>
      <c r="V65" s="24"/>
      <c r="W65" s="50"/>
    </row>
    <row r="66" ht="26" customHeight="1" spans="1:23">
      <c r="A66" s="12">
        <v>59</v>
      </c>
      <c r="B66" s="13"/>
      <c r="C66" s="13"/>
      <c r="D66" s="14" t="s">
        <v>161</v>
      </c>
      <c r="E66" s="14"/>
      <c r="F66" s="14" t="s">
        <v>96</v>
      </c>
      <c r="G66" s="14" t="s">
        <v>152</v>
      </c>
      <c r="H66" s="22">
        <f t="shared" ref="H66:H73" si="6">I66+J66+K66+L66</f>
        <v>32.9441</v>
      </c>
      <c r="I66" s="33"/>
      <c r="J66" s="24"/>
      <c r="K66" s="33"/>
      <c r="L66" s="36">
        <v>32.9441</v>
      </c>
      <c r="M66" s="15">
        <f t="shared" si="5"/>
        <v>32.9441</v>
      </c>
      <c r="N66" s="33"/>
      <c r="O66" s="33"/>
      <c r="P66" s="33"/>
      <c r="Q66" s="33">
        <v>32.9441</v>
      </c>
      <c r="R66" s="46"/>
      <c r="S66" s="24"/>
      <c r="T66" s="24"/>
      <c r="U66" s="24"/>
      <c r="V66" s="24"/>
      <c r="W66" s="50"/>
    </row>
    <row r="67" ht="30" customHeight="1" spans="1:23">
      <c r="A67" s="12">
        <v>60</v>
      </c>
      <c r="B67" s="13"/>
      <c r="C67" s="13"/>
      <c r="D67" s="14" t="s">
        <v>162</v>
      </c>
      <c r="E67" s="14"/>
      <c r="F67" s="14" t="s">
        <v>96</v>
      </c>
      <c r="G67" s="14" t="s">
        <v>152</v>
      </c>
      <c r="H67" s="22">
        <f t="shared" si="6"/>
        <v>150</v>
      </c>
      <c r="I67" s="33"/>
      <c r="J67" s="24"/>
      <c r="K67" s="33"/>
      <c r="L67" s="36">
        <v>150</v>
      </c>
      <c r="M67" s="15">
        <f t="shared" si="5"/>
        <v>150</v>
      </c>
      <c r="N67" s="33"/>
      <c r="O67" s="33"/>
      <c r="P67" s="33"/>
      <c r="Q67" s="33">
        <v>150</v>
      </c>
      <c r="R67" s="46"/>
      <c r="S67" s="24"/>
      <c r="T67" s="24"/>
      <c r="U67" s="24"/>
      <c r="V67" s="24"/>
      <c r="W67" s="50"/>
    </row>
    <row r="68" ht="42" customHeight="1" spans="1:23">
      <c r="A68" s="12">
        <v>61</v>
      </c>
      <c r="B68" s="13"/>
      <c r="C68" s="13"/>
      <c r="D68" s="14" t="s">
        <v>163</v>
      </c>
      <c r="E68" s="14"/>
      <c r="F68" s="14" t="s">
        <v>96</v>
      </c>
      <c r="G68" s="14" t="s">
        <v>152</v>
      </c>
      <c r="H68" s="22">
        <f t="shared" si="6"/>
        <v>10.722</v>
      </c>
      <c r="I68" s="33"/>
      <c r="J68" s="24"/>
      <c r="K68" s="24"/>
      <c r="L68" s="33">
        <v>10.722</v>
      </c>
      <c r="M68" s="15">
        <f t="shared" si="5"/>
        <v>10.722</v>
      </c>
      <c r="N68" s="33"/>
      <c r="O68" s="33"/>
      <c r="P68" s="24"/>
      <c r="Q68" s="33">
        <v>10.722</v>
      </c>
      <c r="R68" s="46"/>
      <c r="S68" s="24"/>
      <c r="T68" s="24"/>
      <c r="U68" s="24"/>
      <c r="V68" s="24"/>
      <c r="W68" s="50"/>
    </row>
    <row r="69" s="2" customFormat="1" ht="36" customHeight="1" spans="1:23">
      <c r="A69" s="12">
        <v>62</v>
      </c>
      <c r="B69" s="13"/>
      <c r="C69" s="13"/>
      <c r="D69" s="14" t="s">
        <v>164</v>
      </c>
      <c r="E69" s="14"/>
      <c r="F69" s="14" t="s">
        <v>96</v>
      </c>
      <c r="G69" s="14" t="s">
        <v>152</v>
      </c>
      <c r="H69" s="22">
        <f t="shared" si="6"/>
        <v>29.084</v>
      </c>
      <c r="I69" s="33"/>
      <c r="J69" s="24"/>
      <c r="K69" s="24"/>
      <c r="L69" s="33">
        <v>29.084</v>
      </c>
      <c r="M69" s="15">
        <f t="shared" si="5"/>
        <v>29.084</v>
      </c>
      <c r="N69" s="33"/>
      <c r="O69" s="33"/>
      <c r="P69" s="24"/>
      <c r="Q69" s="33">
        <v>29.084</v>
      </c>
      <c r="R69" s="46"/>
      <c r="S69" s="24"/>
      <c r="T69" s="24"/>
      <c r="U69" s="24"/>
      <c r="V69" s="24"/>
      <c r="W69" s="50"/>
    </row>
    <row r="70" ht="35" customHeight="1" spans="1:23">
      <c r="A70" s="12">
        <v>63</v>
      </c>
      <c r="B70" s="13"/>
      <c r="C70" s="13"/>
      <c r="D70" s="14" t="s">
        <v>165</v>
      </c>
      <c r="E70" s="14"/>
      <c r="F70" s="14" t="s">
        <v>96</v>
      </c>
      <c r="G70" s="14" t="s">
        <v>152</v>
      </c>
      <c r="H70" s="22">
        <f t="shared" si="6"/>
        <v>335.253</v>
      </c>
      <c r="I70" s="33"/>
      <c r="J70" s="24"/>
      <c r="K70" s="24"/>
      <c r="L70" s="36">
        <v>335.253</v>
      </c>
      <c r="M70" s="15">
        <f t="shared" si="5"/>
        <v>335.253</v>
      </c>
      <c r="N70" s="33"/>
      <c r="O70" s="33"/>
      <c r="P70" s="24"/>
      <c r="Q70" s="33">
        <v>335.253</v>
      </c>
      <c r="R70" s="46"/>
      <c r="S70" s="24"/>
      <c r="T70" s="24"/>
      <c r="U70" s="24"/>
      <c r="V70" s="24"/>
      <c r="W70" s="50"/>
    </row>
    <row r="71" ht="21" customHeight="1" spans="1:23">
      <c r="A71" s="12">
        <v>64</v>
      </c>
      <c r="B71" s="13"/>
      <c r="C71" s="13"/>
      <c r="D71" s="14" t="s">
        <v>166</v>
      </c>
      <c r="E71" s="14"/>
      <c r="F71" s="14" t="s">
        <v>96</v>
      </c>
      <c r="G71" s="14" t="s">
        <v>152</v>
      </c>
      <c r="H71" s="22">
        <f t="shared" si="6"/>
        <v>0.085</v>
      </c>
      <c r="I71" s="33"/>
      <c r="J71" s="24"/>
      <c r="K71" s="24"/>
      <c r="L71" s="14">
        <v>0.085</v>
      </c>
      <c r="M71" s="15">
        <f t="shared" ref="M71:M87" si="7">N71+O71+P71+Q71</f>
        <v>0.085</v>
      </c>
      <c r="N71" s="33"/>
      <c r="O71" s="33"/>
      <c r="P71" s="24"/>
      <c r="Q71" s="53">
        <v>0.085</v>
      </c>
      <c r="R71" s="46"/>
      <c r="S71" s="24"/>
      <c r="T71" s="24"/>
      <c r="U71" s="24"/>
      <c r="V71" s="24"/>
      <c r="W71" s="50"/>
    </row>
    <row r="72" ht="21" customHeight="1" spans="1:23">
      <c r="A72" s="12">
        <v>65</v>
      </c>
      <c r="B72" s="13"/>
      <c r="C72" s="13"/>
      <c r="D72" s="14" t="s">
        <v>167</v>
      </c>
      <c r="E72" s="23"/>
      <c r="F72" s="14" t="s">
        <v>96</v>
      </c>
      <c r="G72" s="14" t="s">
        <v>152</v>
      </c>
      <c r="H72" s="22">
        <f t="shared" si="6"/>
        <v>401.901</v>
      </c>
      <c r="I72" s="33"/>
      <c r="J72" s="24"/>
      <c r="K72" s="24"/>
      <c r="L72" s="33">
        <v>401.901</v>
      </c>
      <c r="M72" s="15">
        <f t="shared" si="7"/>
        <v>401.901</v>
      </c>
      <c r="N72" s="33"/>
      <c r="O72" s="33"/>
      <c r="P72" s="24"/>
      <c r="Q72" s="54">
        <v>401.901</v>
      </c>
      <c r="R72" s="46"/>
      <c r="S72" s="24"/>
      <c r="T72" s="24"/>
      <c r="U72" s="24"/>
      <c r="V72" s="24"/>
      <c r="W72" s="56"/>
    </row>
    <row r="73" ht="30" customHeight="1" spans="1:23">
      <c r="A73" s="12">
        <v>66</v>
      </c>
      <c r="B73" s="13"/>
      <c r="C73" s="13"/>
      <c r="D73" s="14" t="s">
        <v>168</v>
      </c>
      <c r="E73" s="23"/>
      <c r="F73" s="14" t="s">
        <v>96</v>
      </c>
      <c r="G73" s="14" t="s">
        <v>152</v>
      </c>
      <c r="H73" s="22">
        <f t="shared" si="6"/>
        <v>7</v>
      </c>
      <c r="I73" s="33"/>
      <c r="J73" s="24"/>
      <c r="K73" s="24"/>
      <c r="L73" s="33">
        <v>7</v>
      </c>
      <c r="M73" s="15">
        <f t="shared" si="7"/>
        <v>7</v>
      </c>
      <c r="N73" s="33"/>
      <c r="O73" s="33"/>
      <c r="P73" s="24"/>
      <c r="Q73" s="54">
        <v>7</v>
      </c>
      <c r="R73" s="46"/>
      <c r="S73" s="24"/>
      <c r="T73" s="24"/>
      <c r="U73" s="24"/>
      <c r="V73" s="24"/>
      <c r="W73" s="57"/>
    </row>
    <row r="74" ht="21" customHeight="1" spans="1:23">
      <c r="A74" s="12">
        <v>67</v>
      </c>
      <c r="B74" s="13"/>
      <c r="C74" s="13"/>
      <c r="D74" s="14" t="s">
        <v>169</v>
      </c>
      <c r="E74" s="23"/>
      <c r="F74" s="14" t="s">
        <v>96</v>
      </c>
      <c r="G74" s="14" t="s">
        <v>152</v>
      </c>
      <c r="H74" s="22">
        <f t="shared" ref="H74:H91" si="8">I74+J74+K74+L74</f>
        <v>147.57</v>
      </c>
      <c r="I74" s="33"/>
      <c r="J74" s="24"/>
      <c r="K74" s="24"/>
      <c r="L74" s="33">
        <v>147.57</v>
      </c>
      <c r="M74" s="15">
        <f t="shared" si="7"/>
        <v>147.57</v>
      </c>
      <c r="N74" s="33"/>
      <c r="O74" s="33"/>
      <c r="P74" s="24"/>
      <c r="Q74" s="54">
        <v>147.57</v>
      </c>
      <c r="R74" s="46"/>
      <c r="S74" s="24"/>
      <c r="T74" s="24"/>
      <c r="U74" s="24"/>
      <c r="V74" s="24"/>
      <c r="W74" s="57"/>
    </row>
    <row r="75" ht="21" customHeight="1" spans="1:23">
      <c r="A75" s="12">
        <v>68</v>
      </c>
      <c r="B75" s="13"/>
      <c r="C75" s="13"/>
      <c r="D75" s="14" t="s">
        <v>170</v>
      </c>
      <c r="E75" s="23"/>
      <c r="F75" s="14" t="s">
        <v>96</v>
      </c>
      <c r="G75" s="14" t="s">
        <v>152</v>
      </c>
      <c r="H75" s="22">
        <f t="shared" si="8"/>
        <v>6.4</v>
      </c>
      <c r="I75" s="33"/>
      <c r="J75" s="24"/>
      <c r="K75" s="24"/>
      <c r="L75" s="33">
        <v>6.4</v>
      </c>
      <c r="M75" s="15">
        <f t="shared" si="7"/>
        <v>6.4</v>
      </c>
      <c r="N75" s="33"/>
      <c r="O75" s="33"/>
      <c r="P75" s="24"/>
      <c r="Q75" s="54">
        <v>6.4</v>
      </c>
      <c r="R75" s="46"/>
      <c r="S75" s="24"/>
      <c r="T75" s="24"/>
      <c r="U75" s="24"/>
      <c r="V75" s="24"/>
      <c r="W75" s="57"/>
    </row>
    <row r="76" ht="40" customHeight="1" spans="1:23">
      <c r="A76" s="12">
        <v>69</v>
      </c>
      <c r="B76" s="13"/>
      <c r="C76" s="13"/>
      <c r="D76" s="14" t="s">
        <v>171</v>
      </c>
      <c r="E76" s="23"/>
      <c r="F76" s="14" t="s">
        <v>96</v>
      </c>
      <c r="G76" s="14" t="s">
        <v>152</v>
      </c>
      <c r="H76" s="22">
        <f t="shared" si="8"/>
        <v>49.982</v>
      </c>
      <c r="I76" s="33"/>
      <c r="J76" s="24"/>
      <c r="K76" s="24"/>
      <c r="L76" s="33">
        <v>49.982</v>
      </c>
      <c r="M76" s="15">
        <f t="shared" si="7"/>
        <v>49.982</v>
      </c>
      <c r="N76" s="33"/>
      <c r="O76" s="33"/>
      <c r="P76" s="24"/>
      <c r="Q76" s="54">
        <v>49.982</v>
      </c>
      <c r="R76" s="46"/>
      <c r="S76" s="24"/>
      <c r="T76" s="24"/>
      <c r="U76" s="24"/>
      <c r="V76" s="24"/>
      <c r="W76" s="57"/>
    </row>
    <row r="77" ht="42" customHeight="1" spans="1:23">
      <c r="A77" s="12">
        <v>70</v>
      </c>
      <c r="B77" s="13"/>
      <c r="C77" s="13"/>
      <c r="D77" s="14" t="s">
        <v>172</v>
      </c>
      <c r="E77" s="23"/>
      <c r="F77" s="14" t="s">
        <v>96</v>
      </c>
      <c r="G77" s="14" t="s">
        <v>152</v>
      </c>
      <c r="H77" s="22">
        <f t="shared" si="8"/>
        <v>3.27</v>
      </c>
      <c r="I77" s="33"/>
      <c r="J77" s="24"/>
      <c r="K77" s="24"/>
      <c r="L77" s="13">
        <v>3.27</v>
      </c>
      <c r="M77" s="15">
        <f t="shared" si="7"/>
        <v>3.27</v>
      </c>
      <c r="N77" s="33"/>
      <c r="O77" s="33"/>
      <c r="P77" s="24"/>
      <c r="Q77" s="55">
        <v>3.27</v>
      </c>
      <c r="R77" s="46"/>
      <c r="S77" s="24"/>
      <c r="T77" s="24"/>
      <c r="U77" s="24"/>
      <c r="V77" s="24"/>
      <c r="W77" s="57"/>
    </row>
    <row r="78" ht="21" customHeight="1" spans="1:23">
      <c r="A78" s="12">
        <v>71</v>
      </c>
      <c r="B78" s="13"/>
      <c r="C78" s="13"/>
      <c r="D78" s="14" t="s">
        <v>173</v>
      </c>
      <c r="E78" s="23"/>
      <c r="F78" s="14" t="s">
        <v>96</v>
      </c>
      <c r="G78" s="14" t="s">
        <v>174</v>
      </c>
      <c r="H78" s="22">
        <f t="shared" si="8"/>
        <v>399.4755</v>
      </c>
      <c r="I78" s="33"/>
      <c r="J78" s="24"/>
      <c r="K78" s="24"/>
      <c r="L78" s="36">
        <v>399.4755</v>
      </c>
      <c r="M78" s="15">
        <f t="shared" si="7"/>
        <v>399.4755</v>
      </c>
      <c r="N78" s="33"/>
      <c r="O78" s="33"/>
      <c r="P78" s="24"/>
      <c r="Q78" s="33">
        <v>399.4755</v>
      </c>
      <c r="R78" s="46"/>
      <c r="S78" s="24"/>
      <c r="T78" s="24"/>
      <c r="U78" s="24"/>
      <c r="V78" s="24"/>
      <c r="W78" s="57"/>
    </row>
    <row r="79" ht="61" customHeight="1" spans="1:23">
      <c r="A79" s="12">
        <v>72</v>
      </c>
      <c r="B79" s="13"/>
      <c r="C79" s="13" t="s">
        <v>175</v>
      </c>
      <c r="D79" s="14" t="s">
        <v>176</v>
      </c>
      <c r="E79" s="51" t="s">
        <v>175</v>
      </c>
      <c r="F79" s="14" t="s">
        <v>175</v>
      </c>
      <c r="G79" s="23"/>
      <c r="H79" s="22">
        <f t="shared" si="8"/>
        <v>89.66</v>
      </c>
      <c r="I79" s="33"/>
      <c r="J79" s="24"/>
      <c r="K79" s="24"/>
      <c r="L79" s="33">
        <v>89.66</v>
      </c>
      <c r="M79" s="15">
        <f t="shared" si="7"/>
        <v>89.66</v>
      </c>
      <c r="N79" s="33"/>
      <c r="O79" s="33"/>
      <c r="P79" s="24"/>
      <c r="Q79" s="33">
        <v>89.66</v>
      </c>
      <c r="R79" s="46"/>
      <c r="S79" s="24"/>
      <c r="T79" s="24"/>
      <c r="U79" s="24"/>
      <c r="V79" s="24"/>
      <c r="W79" s="57"/>
    </row>
    <row r="80" ht="42" customHeight="1" spans="1:23">
      <c r="A80" s="12">
        <v>73</v>
      </c>
      <c r="B80" s="13"/>
      <c r="C80" s="13" t="s">
        <v>97</v>
      </c>
      <c r="D80" s="14" t="s">
        <v>98</v>
      </c>
      <c r="E80" s="14"/>
      <c r="F80" s="14" t="s">
        <v>99</v>
      </c>
      <c r="G80" s="23"/>
      <c r="H80" s="22">
        <f t="shared" si="8"/>
        <v>50</v>
      </c>
      <c r="I80" s="33"/>
      <c r="J80" s="24"/>
      <c r="K80" s="24"/>
      <c r="L80" s="36">
        <v>50</v>
      </c>
      <c r="M80" s="15">
        <f t="shared" si="7"/>
        <v>50</v>
      </c>
      <c r="N80" s="33"/>
      <c r="O80" s="33"/>
      <c r="P80" s="24"/>
      <c r="Q80" s="33">
        <v>50</v>
      </c>
      <c r="R80" s="46"/>
      <c r="S80" s="24"/>
      <c r="T80" s="24"/>
      <c r="U80" s="24"/>
      <c r="V80" s="24"/>
      <c r="W80" s="57"/>
    </row>
    <row r="81" ht="21" customHeight="1" spans="1:23">
      <c r="A81" s="12">
        <v>74</v>
      </c>
      <c r="B81" s="13"/>
      <c r="C81" s="13" t="s">
        <v>144</v>
      </c>
      <c r="D81" s="14" t="s">
        <v>177</v>
      </c>
      <c r="E81" s="52"/>
      <c r="F81" s="14" t="s">
        <v>178</v>
      </c>
      <c r="G81" s="23"/>
      <c r="H81" s="22">
        <f t="shared" si="8"/>
        <v>1271.512</v>
      </c>
      <c r="I81" s="33"/>
      <c r="J81" s="24"/>
      <c r="K81" s="24"/>
      <c r="L81" s="33">
        <v>1271.512</v>
      </c>
      <c r="M81" s="15">
        <f t="shared" si="7"/>
        <v>1271.512</v>
      </c>
      <c r="N81" s="33"/>
      <c r="O81" s="33"/>
      <c r="P81" s="24"/>
      <c r="Q81" s="33">
        <v>1271.512</v>
      </c>
      <c r="R81" s="46"/>
      <c r="S81" s="24"/>
      <c r="T81" s="24"/>
      <c r="U81" s="24"/>
      <c r="V81" s="24"/>
      <c r="W81" s="57"/>
    </row>
    <row r="82" ht="26" customHeight="1" spans="1:23">
      <c r="A82" s="12">
        <v>75</v>
      </c>
      <c r="B82" s="13"/>
      <c r="C82" s="13"/>
      <c r="D82" s="14" t="s">
        <v>179</v>
      </c>
      <c r="E82" s="23"/>
      <c r="F82" s="14" t="s">
        <v>180</v>
      </c>
      <c r="G82" s="23"/>
      <c r="H82" s="22">
        <f t="shared" si="8"/>
        <v>1210.09</v>
      </c>
      <c r="I82" s="33"/>
      <c r="J82" s="24"/>
      <c r="K82" s="24"/>
      <c r="L82" s="13">
        <v>1210.09</v>
      </c>
      <c r="M82" s="15">
        <f t="shared" si="7"/>
        <v>1210.09</v>
      </c>
      <c r="N82" s="33"/>
      <c r="O82" s="33"/>
      <c r="P82" s="24"/>
      <c r="Q82" s="13">
        <v>1210.09</v>
      </c>
      <c r="R82" s="46"/>
      <c r="S82" s="24"/>
      <c r="T82" s="24"/>
      <c r="U82" s="24"/>
      <c r="V82" s="24"/>
      <c r="W82" s="57"/>
    </row>
    <row r="83" ht="26" customHeight="1" spans="1:23">
      <c r="A83" s="12">
        <v>76</v>
      </c>
      <c r="B83" s="13"/>
      <c r="C83" s="13"/>
      <c r="D83" s="14"/>
      <c r="E83" s="23"/>
      <c r="F83" s="14" t="s">
        <v>181</v>
      </c>
      <c r="G83" s="23"/>
      <c r="H83" s="22">
        <f t="shared" si="8"/>
        <v>160</v>
      </c>
      <c r="I83" s="33"/>
      <c r="J83" s="24"/>
      <c r="K83" s="24"/>
      <c r="L83" s="33">
        <v>160</v>
      </c>
      <c r="M83" s="15">
        <f t="shared" si="7"/>
        <v>160</v>
      </c>
      <c r="N83" s="33"/>
      <c r="O83" s="33"/>
      <c r="P83" s="24"/>
      <c r="Q83" s="33">
        <v>160</v>
      </c>
      <c r="R83" s="46"/>
      <c r="S83" s="24"/>
      <c r="T83" s="24"/>
      <c r="U83" s="24"/>
      <c r="V83" s="24"/>
      <c r="W83" s="57"/>
    </row>
    <row r="84" ht="21" customHeight="1" spans="1:23">
      <c r="A84" s="12">
        <v>77</v>
      </c>
      <c r="B84" s="13"/>
      <c r="C84" s="13"/>
      <c r="D84" s="14" t="s">
        <v>182</v>
      </c>
      <c r="E84" s="23"/>
      <c r="F84" s="14" t="s">
        <v>178</v>
      </c>
      <c r="G84" s="23"/>
      <c r="H84" s="22">
        <f t="shared" si="8"/>
        <v>175.43</v>
      </c>
      <c r="I84" s="33"/>
      <c r="J84" s="24"/>
      <c r="K84" s="24"/>
      <c r="L84" s="33">
        <v>175.43</v>
      </c>
      <c r="M84" s="15">
        <f t="shared" si="7"/>
        <v>175.43</v>
      </c>
      <c r="N84" s="33"/>
      <c r="O84" s="33"/>
      <c r="P84" s="24"/>
      <c r="Q84" s="33">
        <v>175.43</v>
      </c>
      <c r="R84" s="46"/>
      <c r="S84" s="24"/>
      <c r="T84" s="24"/>
      <c r="U84" s="24"/>
      <c r="V84" s="24"/>
      <c r="W84" s="57"/>
    </row>
    <row r="85" ht="30" customHeight="1" spans="1:23">
      <c r="A85" s="12">
        <v>78</v>
      </c>
      <c r="B85" s="13"/>
      <c r="C85" s="13" t="s">
        <v>183</v>
      </c>
      <c r="D85" s="14" t="s">
        <v>184</v>
      </c>
      <c r="E85" s="23"/>
      <c r="F85" s="14"/>
      <c r="G85" s="14" t="s">
        <v>152</v>
      </c>
      <c r="H85" s="22">
        <f t="shared" si="8"/>
        <v>109.3</v>
      </c>
      <c r="I85" s="33"/>
      <c r="J85" s="24"/>
      <c r="K85" s="24"/>
      <c r="L85" s="13">
        <v>109.3</v>
      </c>
      <c r="M85" s="15">
        <f t="shared" si="7"/>
        <v>109.3</v>
      </c>
      <c r="N85" s="33"/>
      <c r="O85" s="33"/>
      <c r="P85" s="24"/>
      <c r="Q85" s="33">
        <v>109.3</v>
      </c>
      <c r="R85" s="46"/>
      <c r="S85" s="24"/>
      <c r="T85" s="24"/>
      <c r="U85" s="24"/>
      <c r="V85" s="24"/>
      <c r="W85" s="57"/>
    </row>
    <row r="86" ht="30" customHeight="1" spans="1:23">
      <c r="A86" s="12">
        <v>79</v>
      </c>
      <c r="B86" s="13"/>
      <c r="C86" s="13"/>
      <c r="D86" s="14" t="s">
        <v>185</v>
      </c>
      <c r="E86" s="23"/>
      <c r="F86" s="14"/>
      <c r="G86" s="14"/>
      <c r="H86" s="22">
        <f t="shared" si="8"/>
        <v>39.136</v>
      </c>
      <c r="I86" s="33"/>
      <c r="J86" s="24"/>
      <c r="K86" s="24"/>
      <c r="L86" s="13">
        <v>39.136</v>
      </c>
      <c r="M86" s="15">
        <f t="shared" si="7"/>
        <v>39.136</v>
      </c>
      <c r="N86" s="33"/>
      <c r="O86" s="33"/>
      <c r="P86" s="24"/>
      <c r="Q86" s="33">
        <v>39.136</v>
      </c>
      <c r="R86" s="46"/>
      <c r="S86" s="24"/>
      <c r="T86" s="24"/>
      <c r="U86" s="24"/>
      <c r="V86" s="24"/>
      <c r="W86" s="57"/>
    </row>
    <row r="87" ht="30" customHeight="1" spans="1:23">
      <c r="A87" s="12">
        <v>80</v>
      </c>
      <c r="B87" s="13"/>
      <c r="C87" s="13"/>
      <c r="D87" s="14" t="s">
        <v>186</v>
      </c>
      <c r="E87" s="23"/>
      <c r="F87" s="14"/>
      <c r="G87" s="14"/>
      <c r="H87" s="22">
        <f t="shared" si="8"/>
        <v>3.59</v>
      </c>
      <c r="I87" s="33"/>
      <c r="J87" s="24"/>
      <c r="K87" s="24"/>
      <c r="L87" s="36">
        <v>3.59</v>
      </c>
      <c r="M87" s="15"/>
      <c r="N87" s="33"/>
      <c r="O87" s="33"/>
      <c r="P87" s="24"/>
      <c r="Q87" s="33">
        <v>3.59</v>
      </c>
      <c r="R87" s="46"/>
      <c r="S87" s="24"/>
      <c r="T87" s="24"/>
      <c r="U87" s="24"/>
      <c r="V87" s="24"/>
      <c r="W87" s="57"/>
    </row>
    <row r="88" ht="30" customHeight="1" spans="1:23">
      <c r="A88" s="12">
        <v>81</v>
      </c>
      <c r="B88" s="13"/>
      <c r="C88" s="13" t="s">
        <v>117</v>
      </c>
      <c r="D88" s="14" t="s">
        <v>116</v>
      </c>
      <c r="E88" s="23"/>
      <c r="F88" s="14"/>
      <c r="G88" s="14"/>
      <c r="H88" s="22">
        <f t="shared" si="8"/>
        <v>18</v>
      </c>
      <c r="I88" s="33"/>
      <c r="J88" s="24"/>
      <c r="K88" s="24"/>
      <c r="L88" s="36">
        <v>18</v>
      </c>
      <c r="M88" s="15"/>
      <c r="N88" s="33"/>
      <c r="O88" s="33"/>
      <c r="P88" s="24"/>
      <c r="Q88" s="33">
        <v>16.56</v>
      </c>
      <c r="R88" s="46"/>
      <c r="S88" s="24"/>
      <c r="T88" s="24"/>
      <c r="U88" s="24"/>
      <c r="V88" s="24"/>
      <c r="W88" s="57"/>
    </row>
    <row r="89" ht="30" customHeight="1" spans="1:23">
      <c r="A89" s="12">
        <v>82</v>
      </c>
      <c r="B89" s="13"/>
      <c r="C89" s="13" t="s">
        <v>187</v>
      </c>
      <c r="D89" s="14" t="s">
        <v>188</v>
      </c>
      <c r="E89" s="23"/>
      <c r="F89" s="14"/>
      <c r="G89" s="14"/>
      <c r="H89" s="22">
        <f t="shared" si="8"/>
        <v>126.5</v>
      </c>
      <c r="I89" s="33"/>
      <c r="J89" s="24"/>
      <c r="K89" s="24"/>
      <c r="L89" s="33">
        <v>126.5</v>
      </c>
      <c r="M89" s="15"/>
      <c r="N89" s="33"/>
      <c r="O89" s="33"/>
      <c r="P89" s="24"/>
      <c r="Q89" s="33">
        <v>126.5</v>
      </c>
      <c r="R89" s="46"/>
      <c r="S89" s="24"/>
      <c r="T89" s="24"/>
      <c r="U89" s="24"/>
      <c r="V89" s="24"/>
      <c r="W89" s="57"/>
    </row>
    <row r="90" ht="25" customHeight="1" spans="1:23">
      <c r="A90" s="12">
        <v>83</v>
      </c>
      <c r="B90" s="13"/>
      <c r="C90" s="13"/>
      <c r="D90" s="14" t="s">
        <v>189</v>
      </c>
      <c r="E90" s="23"/>
      <c r="F90" s="14"/>
      <c r="G90" s="14"/>
      <c r="H90" s="22">
        <f t="shared" si="8"/>
        <v>149</v>
      </c>
      <c r="I90" s="33"/>
      <c r="J90" s="24"/>
      <c r="K90" s="24"/>
      <c r="L90" s="33">
        <v>149</v>
      </c>
      <c r="M90" s="15"/>
      <c r="N90" s="33"/>
      <c r="O90" s="33"/>
      <c r="P90" s="24"/>
      <c r="Q90" s="33">
        <v>149</v>
      </c>
      <c r="R90" s="46"/>
      <c r="S90" s="24"/>
      <c r="T90" s="24"/>
      <c r="U90" s="24"/>
      <c r="V90" s="24"/>
      <c r="W90" s="57"/>
    </row>
    <row r="91" ht="41" customHeight="1" spans="1:23">
      <c r="A91" s="12">
        <v>84</v>
      </c>
      <c r="B91" s="13"/>
      <c r="C91" s="13" t="s">
        <v>190</v>
      </c>
      <c r="D91" s="14" t="s">
        <v>191</v>
      </c>
      <c r="E91" s="23"/>
      <c r="F91" s="14"/>
      <c r="G91" s="14" t="s">
        <v>192</v>
      </c>
      <c r="H91" s="22">
        <f t="shared" si="8"/>
        <v>112.7516</v>
      </c>
      <c r="I91" s="33"/>
      <c r="J91" s="24"/>
      <c r="K91" s="24"/>
      <c r="L91" s="33">
        <v>112.7516</v>
      </c>
      <c r="M91" s="15">
        <f>N91+O91+P91+Q91</f>
        <v>112.7516</v>
      </c>
      <c r="N91" s="33"/>
      <c r="O91" s="33"/>
      <c r="P91" s="24"/>
      <c r="Q91" s="33">
        <v>112.7516</v>
      </c>
      <c r="R91" s="46"/>
      <c r="S91" s="24"/>
      <c r="T91" s="24"/>
      <c r="U91" s="24"/>
      <c r="V91" s="24"/>
      <c r="W91" s="57"/>
    </row>
  </sheetData>
  <mergeCells count="42">
    <mergeCell ref="A1:W1"/>
    <mergeCell ref="I2:K2"/>
    <mergeCell ref="L2:M2"/>
    <mergeCell ref="H3:L3"/>
    <mergeCell ref="M3:Q3"/>
    <mergeCell ref="R3:V3"/>
    <mergeCell ref="A5:E5"/>
    <mergeCell ref="A3:A4"/>
    <mergeCell ref="A54:A56"/>
    <mergeCell ref="B3:B4"/>
    <mergeCell ref="B6:B7"/>
    <mergeCell ref="B8:B33"/>
    <mergeCell ref="B34:B42"/>
    <mergeCell ref="B43:B46"/>
    <mergeCell ref="B49:B50"/>
    <mergeCell ref="B52:B53"/>
    <mergeCell ref="B54:B56"/>
    <mergeCell ref="B57:B91"/>
    <mergeCell ref="C3:C4"/>
    <mergeCell ref="C6:C7"/>
    <mergeCell ref="C8:C32"/>
    <mergeCell ref="C33:C34"/>
    <mergeCell ref="C35:C41"/>
    <mergeCell ref="C43:C46"/>
    <mergeCell ref="C47:C48"/>
    <mergeCell ref="C54:C56"/>
    <mergeCell ref="C57:C78"/>
    <mergeCell ref="C81:C84"/>
    <mergeCell ref="C85:C87"/>
    <mergeCell ref="C89:C90"/>
    <mergeCell ref="D3:D4"/>
    <mergeCell ref="D33:D34"/>
    <mergeCell ref="D82:D83"/>
    <mergeCell ref="E3:E4"/>
    <mergeCell ref="F3:F4"/>
    <mergeCell ref="F33:F34"/>
    <mergeCell ref="G3:G4"/>
    <mergeCell ref="G33:G34"/>
    <mergeCell ref="W3:W5"/>
    <mergeCell ref="W10:W11"/>
    <mergeCell ref="W68:W71"/>
    <mergeCell ref="W72:W91"/>
  </mergeCells>
  <pageMargins left="0.786805555555556" right="0.196527777777778" top="0.550694444444444" bottom="0.786805555555556" header="0.5" footer="0.5"/>
  <pageSetup paperSize="9" scale="75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2022-09-11T11:09:00Z</dcterms:created>
  <dcterms:modified xsi:type="dcterms:W3CDTF">2026-04-08T08:23:44Z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B8A1FD595F734BD5AC9D1A20F250611E_13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